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野村　卓司\Desktop\中川町\中川町　注記・附属明細書\"/>
    </mc:Choice>
  </mc:AlternateContent>
  <xr:revisionPtr revIDLastSave="0" documentId="13_ncr:1_{4FC42C00-B0A0-4226-AE38-6C1FDE6D36E6}" xr6:coauthVersionLast="47" xr6:coauthVersionMax="47" xr10:uidLastSave="{00000000-0000-0000-0000-000000000000}"/>
  <bookViews>
    <workbookView xWindow="10140" yWindow="0" windowWidth="10455" windowHeight="10905" tabRatio="882" firstSheet="16" activeTab="23" xr2:uid="{00000000-000D-0000-FFFF-FFFF00000000}"/>
  </bookViews>
  <sheets>
    <sheet name="投資及び出資金の明細" sheetId="3" state="hidden" r:id="rId1"/>
    <sheet name="【入力なし】有価証券・出資金" sheetId="35" state="hidden" r:id="rId2"/>
    <sheet name="Sheet1" sheetId="37" state="hidden" r:id="rId3"/>
    <sheet name="基金の明細OK"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OK" sheetId="6" r:id="rId9"/>
    <sheet name="未収金の明細OK"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OK" sheetId="8" r:id="rId16"/>
    <sheet name="引当金の明細OK" sheetId="14" r:id="rId17"/>
    <sheet name="【入力済】賞与引当金算出" sheetId="32" state="hidden" r:id="rId18"/>
    <sheet name="【入力済】退職手当引当金" sheetId="33" state="hidden" r:id="rId19"/>
    <sheet name="財源の明細OK" sheetId="20" r:id="rId20"/>
    <sheet name="財源情報の明細※根拠⇒隣のシート" sheetId="19" state="hidden" r:id="rId21"/>
    <sheet name="財源情報の明細 (2)" sheetId="39" state="hidden" r:id="rId22"/>
    <sheet name="財源情報の明細" sheetId="24" state="hidden" r:id="rId23"/>
    <sheet name="資金の明細OK" sheetId="25" r:id="rId24"/>
  </sheets>
  <externalReferences>
    <externalReference r:id="rId25"/>
  </externalReferences>
  <definedNames>
    <definedName name="_xlnm.Print_Area" localSheetId="16">引当金の明細OK!$A$1:$C$21</definedName>
    <definedName name="_xlnm.Print_Area" localSheetId="3">基金の明細OK!$A$1:$E$20</definedName>
    <definedName name="_xlnm.Print_Area" localSheetId="19">財源の明細OK!$A$1:$C$27</definedName>
    <definedName name="_xlnm.Print_Area" localSheetId="22">財源情報の明細!$A$1:$F$11</definedName>
    <definedName name="_xlnm.Print_Area" localSheetId="23">資金の明細OK!$A$1:$D$21</definedName>
    <definedName name="_xlnm.Print_Area" localSheetId="5">貸付金の明細!$A$1:$F$18</definedName>
    <definedName name="_xlnm.Print_Area" localSheetId="15">'地方債等（借入先別）の明細OK'!$A$1:$K$24</definedName>
    <definedName name="_xlnm.Print_Area" localSheetId="13">'地方債等（利率別）の明細'!$A$1:$H$6</definedName>
    <definedName name="_xlnm.Print_Area" localSheetId="8">長期延滞債権の明細OK!$A$1:$C$26</definedName>
    <definedName name="_xlnm.Print_Area" localSheetId="9">未収金の明細OK!$A$1:$C$24</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5" l="1"/>
  <c r="C20" i="25"/>
  <c r="C26" i="20"/>
  <c r="C15" i="20"/>
  <c r="B20" i="14"/>
  <c r="C20" i="14"/>
  <c r="E6" i="4"/>
  <c r="D19" i="25"/>
  <c r="D18" i="25"/>
  <c r="D17" i="25"/>
  <c r="D16" i="25"/>
  <c r="D15" i="25"/>
  <c r="D14" i="25"/>
  <c r="D13" i="25"/>
  <c r="D12" i="25"/>
  <c r="D9" i="25"/>
  <c r="D8" i="25"/>
  <c r="D7" i="25"/>
  <c r="B20" i="25" l="1"/>
  <c r="D10" i="25"/>
  <c r="D6" i="25"/>
  <c r="C27" i="20"/>
  <c r="E7" i="24"/>
  <c r="E8" i="24"/>
  <c r="D20" i="25" l="1"/>
  <c r="K22" i="8"/>
  <c r="K21" i="8"/>
  <c r="K20" i="8"/>
  <c r="K19" i="8"/>
  <c r="K18" i="8"/>
  <c r="K17" i="8"/>
  <c r="K16" i="8"/>
  <c r="K15" i="8"/>
  <c r="K14" i="8"/>
  <c r="K13" i="8"/>
  <c r="K12" i="8"/>
  <c r="K11" i="8"/>
  <c r="K10" i="8"/>
  <c r="K9" i="8"/>
  <c r="K8" i="8"/>
  <c r="K7" i="8"/>
  <c r="B23" i="7"/>
  <c r="J15" i="3"/>
  <c r="J16" i="3"/>
  <c r="J17" i="3"/>
  <c r="J18" i="3"/>
  <c r="J19" i="3"/>
  <c r="J20" i="3"/>
  <c r="J21" i="3"/>
  <c r="J22" i="3"/>
  <c r="J23" i="3"/>
  <c r="J24" i="3"/>
  <c r="J25" i="3"/>
  <c r="J26" i="3"/>
  <c r="J27" i="3"/>
  <c r="J28" i="3"/>
  <c r="J29" i="3"/>
  <c r="J30" i="3"/>
  <c r="J31" i="3"/>
  <c r="D10" i="3"/>
  <c r="E7" i="4"/>
  <c r="E8" i="4"/>
  <c r="E9" i="4"/>
  <c r="E10" i="4"/>
  <c r="E11" i="4"/>
  <c r="E12" i="4"/>
  <c r="E13" i="4"/>
  <c r="E14" i="4"/>
  <c r="E15" i="4"/>
  <c r="E16" i="4"/>
  <c r="E17" i="4"/>
  <c r="E18" i="4"/>
  <c r="E19" i="4"/>
  <c r="B20" i="4"/>
  <c r="C20" i="4"/>
  <c r="D20" i="4"/>
  <c r="E20" i="4" l="1"/>
  <c r="C8" i="24" l="1"/>
  <c r="C24" i="24" s="1"/>
  <c r="C7" i="24" s="1"/>
  <c r="H6" i="10" l="1"/>
  <c r="F13" i="5" l="1"/>
  <c r="F14" i="5"/>
  <c r="F15" i="5"/>
  <c r="E17" i="5" l="1"/>
  <c r="C17" i="5"/>
  <c r="D17" i="5"/>
  <c r="F11" i="5"/>
  <c r="F12" i="5"/>
  <c r="B17" i="5" l="1"/>
  <c r="F16" i="5"/>
  <c r="J6" i="9" l="1"/>
  <c r="H24" i="8" l="1"/>
  <c r="I24" i="8"/>
  <c r="J24"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4"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U182" i="31" l="1"/>
  <c r="K99" i="31"/>
  <c r="S99" i="31"/>
  <c r="O234" i="31"/>
  <c r="M84" i="31"/>
  <c r="O299" i="31"/>
  <c r="Q84" i="31"/>
  <c r="Q99" i="31"/>
  <c r="I199" i="31"/>
  <c r="O98" i="31"/>
  <c r="P182" i="31"/>
  <c r="Q196" i="31" s="1"/>
  <c r="M6" i="26"/>
  <c r="K51" i="31"/>
  <c r="S51" i="31"/>
  <c r="K84" i="31"/>
  <c r="R182" i="31"/>
  <c r="R184"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53" i="31" s="1"/>
  <c r="K58" i="31" s="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I151" i="31"/>
  <c r="I156" i="31" s="1"/>
  <c r="S196" i="31"/>
  <c r="Q198" i="31"/>
  <c r="G150" i="31"/>
  <c r="G155" i="31" s="1"/>
  <c r="K196" i="31"/>
  <c r="K198"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23" i="7" l="1"/>
  <c r="C25" i="6"/>
  <c r="C8" i="39" l="1"/>
  <c r="B7" i="24" l="1"/>
  <c r="I7" i="24" s="1"/>
  <c r="F11" i="24"/>
  <c r="B8" i="24"/>
  <c r="I8" i="24" s="1"/>
  <c r="C11" i="24"/>
  <c r="B8" i="39"/>
  <c r="C11" i="39"/>
  <c r="C24" i="39" s="1"/>
  <c r="I8" i="39" l="1"/>
  <c r="B11" i="39"/>
  <c r="B11" i="24"/>
  <c r="C24" i="8"/>
  <c r="F24" i="8"/>
  <c r="G24" i="8"/>
  <c r="E24" i="8"/>
  <c r="B24" i="8"/>
  <c r="K52" i="3" l="1"/>
  <c r="J52" i="3" l="1"/>
  <c r="I52" i="3" l="1"/>
  <c r="B52" i="3"/>
  <c r="J33" i="3"/>
  <c r="B33" i="3"/>
  <c r="C9" i="7"/>
  <c r="B9" i="7"/>
  <c r="C11" i="6"/>
  <c r="B11" i="6"/>
  <c r="C24" i="7" l="1"/>
  <c r="B24" i="7"/>
  <c r="B25" i="6" l="1"/>
  <c r="B26" i="6" s="1"/>
  <c r="C26" i="6" l="1"/>
  <c r="M12" i="34" l="1"/>
  <c r="K24" i="8"/>
</calcChain>
</file>

<file path=xl/sharedStrings.xml><?xml version="1.0" encoding="utf-8"?>
<sst xmlns="http://schemas.openxmlformats.org/spreadsheetml/2006/main" count="1970" uniqueCount="523">
  <si>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</si>
  <si>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</si>
  <si>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</si>
  <si>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</si>
  <si>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</si>
  <si>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</si>
  <si>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</si>
  <si>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</si>
  <si>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</si>
  <si>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</si>
  <si>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</si>
  <si>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</si>
  <si>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</si>
  <si>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</si>
  <si>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</si>
  <si>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</si>
  <si>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</si>
  <si>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</si>
  <si>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</si>
  <si>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</si>
  <si>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</si>
  <si>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</si>
  <si>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</si>
  <si>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</si>
  <si>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</si>
  <si>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</si>
  <si>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</si>
  <si>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</si>
  <si>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</si>
  <si>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</si>
  <si>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</si>
  <si>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</si>
  <si>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</si>
  <si>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</si>
  <si>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</si>
  <si>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</si>
  <si>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</si>
  <si>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</si>
  <si>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</si>
  <si>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</si>
  <si>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</si>
  <si>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</si>
  <si>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</si>
  <si>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</si>
  <si>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</si>
  <si>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</si>
  <si>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</si>
  <si>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</si>
  <si>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</si>
  <si>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</si>
  <si>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</si>
  <si>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</si>
  <si>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</si>
  <si>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</si>
  <si>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</si>
  <si>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</si>
  <si>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</si>
  <si>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</si>
  <si>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</si>
  <si>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</si>
  <si>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</si>
  <si>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</si>
  <si>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</si>
  <si>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</si>
  <si>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</si>
  <si>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</si>
  <si>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</si>
  <si>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</si>
  <si>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</si>
  <si>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</si>
  <si>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</si>
  <si>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</si>
  <si>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</si>
  <si>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</si>
  <si>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</si>
  <si>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</si>
  <si>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</si>
  <si>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</si>
  <si>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</si>
  <si>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</si>
  <si>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</si>
  <si>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</si>
  <si>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</si>
  <si>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</si>
  <si>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</si>
  <si>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</si>
  <si>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</si>
  <si>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</si>
  <si>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</si>
  <si>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</si>
  <si>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</si>
  <si>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</si>
  <si>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</si>
  <si>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</si>
  <si>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</si>
  <si>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</si>
  <si>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</si>
  <si>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</si>
  <si>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</si>
  <si>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</si>
  <si>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</si>
  <si>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</si>
  <si>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</si>
  <si>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</si>
  <si>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</si>
  <si>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</si>
  <si>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</si>
  <si>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</si>
  <si>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</si>
  <si>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</si>
  <si>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</si>
  <si>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</si>
  <si>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</si>
  <si>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</si>
  <si>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</si>
  <si>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</si>
  <si>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</si>
  <si>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</si>
  <si>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</si>
  <si>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</si>
  <si>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</si>
  <si>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</si>
  <si>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</si>
  <si>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</si>
  <si>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</si>
  <si>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</si>
  <si>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</si>
  <si>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</si>
  <si>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</si>
  <si>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</si>
  <si>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</si>
  <si>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</si>
  <si>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</si>
  <si>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</si>
  <si>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</si>
  <si>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</si>
  <si>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</si>
  <si>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</si>
  <si>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</si>
  <si>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</si>
  <si>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</si>
  <si>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</si>
  <si>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</si>
  <si>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</si>
  <si>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</si>
  <si>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</si>
  <si>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</si>
  <si>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</si>
  <si>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</si>
  <si>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</si>
  <si>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</si>
  <si>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</si>
  <si>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</si>
  <si>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</si>
  <si>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</si>
  <si>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</si>
  <si>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</si>
  <si>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</si>
  <si>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</si>
  <si>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</si>
  <si>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</si>
  <si>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</si>
  <si>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</si>
  <si>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</si>
  <si>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</si>
  <si>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</si>
  <si>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</si>
  <si>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</si>
  <si>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</si>
  <si>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</si>
  <si>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</si>
  <si>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</si>
  <si>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</si>
  <si>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</si>
  <si>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</si>
  <si>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</si>
  <si>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</si>
  <si>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</si>
  <si>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</si>
  <si>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</si>
  <si>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</si>
  <si>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</si>
  <si>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</si>
  <si>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</si>
  <si>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</si>
  <si>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</si>
  <si>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</si>
  <si>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</si>
  <si>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</si>
  <si>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</si>
  <si>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</si>
  <si>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</si>
  <si>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</si>
  <si>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</si>
  <si>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</si>
  <si>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</si>
  <si>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</si>
  <si>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</si>
  <si>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</si>
  <si>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</si>
  <si>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</si>
  <si>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</si>
  <si>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</si>
  <si>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</si>
  <si>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</si>
  <si>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</si>
  <si>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</si>
  <si>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</si>
  <si>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</si>
  <si>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</si>
  <si>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</si>
  <si>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</si>
  <si>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</si>
  <si>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</si>
  <si>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</si>
  <si>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</si>
  <si>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</si>
  <si>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</si>
  <si>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</si>
  <si>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</si>
  <si>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</si>
  <si>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</si>
  <si>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</si>
  <si>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</si>
  <si>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</si>
  <si>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</si>
  <si>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</si>
  <si>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</si>
  <si>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</si>
  <si>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</si>
  <si>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</si>
  <si>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</si>
  <si>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</si>
  <si>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</si>
  <si>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</si>
  <si>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</si>
  <si>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</si>
  <si>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</si>
  <si>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</si>
  <si>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</si>
  <si>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</si>
  <si>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</si>
  <si>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</si>
  <si>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</si>
  <si>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</si>
  <si>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</si>
  <si>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</si>
  <si>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</si>
  <si>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</si>
  <si>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</si>
  <si>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</si>
  <si>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</si>
  <si>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</si>
  <si>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</si>
  <si>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</si>
  <si>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</si>
  <si>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</si>
  <si>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</si>
  <si>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</si>
  <si>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</si>
  <si>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</si>
  <si>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</si>
  <si>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</si>
  <si>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</si>
  <si>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</si>
  <si>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</si>
  <si>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</si>
  <si>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</si>
  <si>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</si>
  <si>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</si>
  <si>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</si>
  <si>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</si>
  <si>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</si>
  <si>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</si>
  <si>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</si>
  <si>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</si>
  <si>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</si>
  <si>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</si>
  <si>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</si>
  <si>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</si>
  <si>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</si>
  <si>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</si>
  <si>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</si>
  <si>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</si>
  <si>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</si>
  <si>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</si>
  <si>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</si>
  <si>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</si>
  <si>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</si>
  <si>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</si>
  <si>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</si>
  <si>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</si>
  <si>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</si>
  <si>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</si>
  <si>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</si>
  <si>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</si>
  <si>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</si>
  <si>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</si>
  <si>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</si>
  <si>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</si>
  <si>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</si>
  <si>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</si>
  <si>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</si>
  <si>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</si>
  <si>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</si>
  <si>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</si>
  <si>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</si>
  <si>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</si>
  <si>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</si>
  <si>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</si>
  <si>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</si>
  <si>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</si>
  <si>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</si>
  <si>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</si>
  <si>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</si>
  <si>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</si>
  <si>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</si>
  <si>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</si>
  <si>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</si>
  <si>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</si>
  <si>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</si>
  <si>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</si>
  <si>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</si>
  <si>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</si>
  <si>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</si>
  <si>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</si>
  <si>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</si>
  <si>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</si>
  <si>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</si>
  <si>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</si>
  <si>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</si>
  <si>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</si>
  <si>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</si>
  <si>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</si>
  <si>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</si>
  <si>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</si>
  <si>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</si>
  <si>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</si>
  <si>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</si>
  <si>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</si>
  <si>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</si>
  <si>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</si>
  <si>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</si>
  <si>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</si>
  <si>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</si>
  <si>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</si>
  <si>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</si>
  <si>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</si>
  <si>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</si>
  <si>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</si>
  <si>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</si>
  <si>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</si>
  <si>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</si>
  <si>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</si>
  <si>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</si>
  <si>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</si>
  <si>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</si>
  <si>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</si>
  <si>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</si>
  <si>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</si>
  <si>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</si>
  <si>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</si>
  <si>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</si>
  <si>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</si>
  <si>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</si>
  <si>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</si>
  <si>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</si>
  <si>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</si>
  <si>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</si>
  <si>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</si>
  <si>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</si>
  <si>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</si>
  <si>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</si>
  <si>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</si>
  <si>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</si>
  <si>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</si>
  <si>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</si>
  <si>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</si>
  <si>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</si>
  <si>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</si>
  <si>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</si>
  <si>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</si>
  <si>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</si>
  <si>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</si>
  <si>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</si>
  <si>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</si>
  <si>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</si>
  <si>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</si>
  <si>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</si>
  <si>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</si>
  <si>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</si>
  <si>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</si>
  <si>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</si>
  <si>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</si>
  <si>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</si>
  <si>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</si>
  <si>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</si>
  <si>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</si>
  <si>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</si>
  <si>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</si>
  <si>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</si>
  <si>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</si>
  <si>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</si>
  <si>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</si>
  <si>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</si>
  <si>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</si>
  <si>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</si>
  <si>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</si>
  <si>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</si>
  <si>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</si>
  <si>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</si>
  <si>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</si>
  <si>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</si>
  <si>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</si>
  <si>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</si>
  <si>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</si>
  <si>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</si>
  <si>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</si>
  <si>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</si>
  <si>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</si>
  <si>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</si>
  <si>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</si>
  <si>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</si>
  <si>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</si>
  <si>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</si>
  <si>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</si>
  <si>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</si>
  <si>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</si>
  <si>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</si>
  <si>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</si>
  <si>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</si>
  <si>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</si>
  <si>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</si>
  <si>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</si>
  <si>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</si>
  <si>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</si>
  <si>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</si>
  <si>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</si>
  <si>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</si>
  <si>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</si>
  <si>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</si>
  <si>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</si>
  <si>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</si>
  <si>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</si>
  <si>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</si>
  <si>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</si>
  <si>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</si>
  <si>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</si>
  <si>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</si>
  <si>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</si>
  <si>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</si>
  <si>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</si>
  <si>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</si>
  <si>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</si>
  <si>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</si>
  <si>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</si>
  <si>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</si>
  <si>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</si>
  <si>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</si>
  <si>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</si>
  <si>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</si>
  <si>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</si>
  <si>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</si>
  <si>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</si>
  <si>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</si>
  <si>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</si>
  <si>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</si>
  <si>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</si>
  <si>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</si>
  <si>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</si>
  <si>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</si>
  <si>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</si>
  <si>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</si>
  <si>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</si>
  <si>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</si>
  <si>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</si>
  <si>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</si>
  <si>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</si>
  <si>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</si>
  <si>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</si>
  <si>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</si>
  <si>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</si>
  <si>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</si>
  <si>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</si>
  <si>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</si>
  <si>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</si>
  <si>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</si>
  <si>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</si>
  <si>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</si>
  <si>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</si>
  <si>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</si>
  <si>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</si>
  <si>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</si>
  <si>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</si>
  <si>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</si>
  <si>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</si>
  <si>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</si>
  <si>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</si>
  <si>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</si>
  <si>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</si>
  <si>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</si>
  <si>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一般会計等</t>
  </si>
  <si>
    <t>会計名</t>
    <rPh sb="0" eb="3">
      <t>カイケイメイ</t>
    </rPh>
    <phoneticPr fontId="10"/>
  </si>
  <si>
    <t>地方債の明細</t>
    <phoneticPr fontId="10"/>
  </si>
  <si>
    <t>一般会計等</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</si>
  <si>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</si>
  <si>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</si>
  <si>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</si>
  <si>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</si>
  <si>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</si>
  <si>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</si>
  <si>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</si>
  <si>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</si>
  <si>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相殺消去</t>
    <rPh sb="0" eb="4">
      <t>ソウサイショウキョ</t>
    </rPh>
    <phoneticPr fontId="10"/>
  </si>
  <si>
    <t>資金の明細</t>
    <rPh sb="0" eb="2">
      <t>シキン</t>
    </rPh>
    <phoneticPr fontId="10"/>
  </si>
  <si>
    <t>現金預金</t>
    <rPh sb="0" eb="4">
      <t>ゲンキンヨキン</t>
    </rPh>
    <phoneticPr fontId="10"/>
  </si>
  <si>
    <t>歳計外現金</t>
    <rPh sb="0" eb="5">
      <t>サイケイガイゲンキン</t>
    </rPh>
    <phoneticPr fontId="10"/>
  </si>
  <si>
    <t>年度：令和4年度</t>
    <phoneticPr fontId="10"/>
  </si>
  <si>
    <t>国民健康保険特別会計</t>
    <rPh sb="6" eb="8">
      <t>トクベツ</t>
    </rPh>
    <phoneticPr fontId="12"/>
  </si>
  <si>
    <t>後期高齢者医療特別会計</t>
    <rPh sb="5" eb="7">
      <t>イリョウ</t>
    </rPh>
    <rPh sb="7" eb="9">
      <t>トクベツ</t>
    </rPh>
    <phoneticPr fontId="12"/>
  </si>
  <si>
    <t>介護保険特別会計</t>
    <rPh sb="4" eb="6">
      <t>トクベツ</t>
    </rPh>
    <phoneticPr fontId="12"/>
  </si>
  <si>
    <t>簡易水道特別会計</t>
    <rPh sb="0" eb="2">
      <t>カンイ</t>
    </rPh>
    <rPh sb="4" eb="6">
      <t>トクベツ</t>
    </rPh>
    <rPh sb="6" eb="8">
      <t>カイケイ</t>
    </rPh>
    <phoneticPr fontId="12"/>
  </si>
  <si>
    <t>農業集落排水事業特別会計</t>
    <rPh sb="0" eb="8">
      <t>ノウギョウシュウラクハイスイジギョウ</t>
    </rPh>
    <rPh sb="8" eb="10">
      <t>トクベツ</t>
    </rPh>
    <rPh sb="10" eb="12">
      <t>カイケイ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</si>
</sst>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63">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3"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0" borderId="1" xfId="0" applyNumberFormat="1" applyFont="1" applyBorder="1" applyAlignment="1">
      <alignment horizontal="left" vertical="center"/>
    </xf>
    <xf numFmtId="176" fontId="34" fillId="0" borderId="1" xfId="1" applyNumberFormat="1" applyFont="1" applyFill="1" applyBorder="1" applyAlignment="1">
      <alignment horizontal="left" vertical="center" indent="1"/>
    </xf>
    <xf numFmtId="176" fontId="34" fillId="3" borderId="1" xfId="1" applyNumberFormat="1" applyFont="1" applyFill="1" applyBorder="1" applyAlignment="1">
      <alignment vertical="center"/>
    </xf>
    <xf numFmtId="176" fontId="34" fillId="3" borderId="6" xfId="1" applyNumberFormat="1" applyFont="1" applyFill="1" applyBorder="1">
      <alignment vertical="center"/>
    </xf>
    <xf numFmtId="176" fontId="34" fillId="0" borderId="1" xfId="1" applyNumberFormat="1" applyFont="1" applyFill="1" applyBorder="1" applyAlignment="1">
      <alignment vertical="center"/>
    </xf>
    <xf numFmtId="176" fontId="34" fillId="0"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176" fontId="34" fillId="0" borderId="1" xfId="1" applyNumberFormat="1" applyFont="1" applyFill="1" applyBorder="1">
      <alignmen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 fontId="34" fillId="0" borderId="1" xfId="0" applyNumberFormat="1" applyFont="1" applyBorder="1" applyAlignment="1">
      <alignment horizontal="left" vertical="center" indent="1"/>
    </xf>
    <xf numFmtId="3" fontId="34" fillId="0" borderId="1" xfId="0" applyNumberFormat="1" applyFont="1" applyBorder="1" applyAlignment="1">
      <alignment horizontal="left" vertical="center" indent="2"/>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0" xfId="8" applyBorder="1" applyAlignment="1">
      <alignment horizontal="center" vertical="center"/>
    </xf>
    <xf numFmtId="49" fontId="4" fillId="4" borderId="2" xfId="8" applyNumberFormat="1" applyFill="1" applyBorder="1" applyAlignment="1">
      <alignment horizontal="center" vertical="center"/>
    </xf>
    <xf numFmtId="49" fontId="4" fillId="4" borderId="10" xfId="8" applyNumberForma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xf numFmtId="3" fontId="34" fillId="2" borderId="0" xfId="0" applyNumberFormat="1" applyFont="1" applyFill="1" applyBorder="1" applyAlignment="1">
      <alignment horizontal="center" vertical="top" wrapText="1" shrinkToFit="1"/>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477</v>
      </c>
    </row>
    <row r="2" spans="1:10" ht="13.5" x14ac:dyDescent="0.15">
      <c r="A2" s="29" t="s">
        <v>500</v>
      </c>
    </row>
    <row r="3" spans="1:10" ht="13.5" x14ac:dyDescent="0.15">
      <c r="A3" s="29" t="s">
        <v>478</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t="s">
        <v>480</v>
      </c>
      <c r="B7" s="2"/>
      <c r="C7" s="2"/>
      <c r="D7" s="2">
        <v>50000</v>
      </c>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10" t="s">
        <v>2</v>
      </c>
      <c r="B10" s="2"/>
      <c r="C10" s="2"/>
      <c r="D10" s="2">
        <f>SUM(D7:D9)</f>
        <v>50000</v>
      </c>
      <c r="E10" s="2"/>
      <c r="F10" s="2"/>
      <c r="G10" s="2"/>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t="s">
        <v>481</v>
      </c>
      <c r="B14" s="168">
        <v>3200000</v>
      </c>
      <c r="C14" s="168"/>
      <c r="D14" s="168"/>
      <c r="E14" s="2"/>
      <c r="F14" s="168"/>
      <c r="G14" s="28"/>
      <c r="H14" s="2"/>
      <c r="I14" s="2"/>
      <c r="J14" s="2">
        <f>B14</f>
        <v>3200000</v>
      </c>
    </row>
    <row r="15" spans="1:10" ht="18" customHeight="1" x14ac:dyDescent="0.15">
      <c r="A15" s="5" t="s">
        <v>482</v>
      </c>
      <c r="B15" s="168">
        <v>5500000</v>
      </c>
      <c r="C15" s="168"/>
      <c r="D15" s="168"/>
      <c r="E15" s="2"/>
      <c r="F15" s="168"/>
      <c r="G15" s="28"/>
      <c r="H15" s="2"/>
      <c r="I15" s="2"/>
      <c r="J15" s="2">
        <f t="shared" ref="J15:J31" si="0">B15</f>
        <v>5500000</v>
      </c>
    </row>
    <row r="16" spans="1:10" ht="18" customHeight="1" x14ac:dyDescent="0.15">
      <c r="A16" s="5" t="s">
        <v>483</v>
      </c>
      <c r="B16" s="168">
        <v>750000</v>
      </c>
      <c r="C16" s="168"/>
      <c r="D16" s="168"/>
      <c r="E16" s="2"/>
      <c r="F16" s="168"/>
      <c r="G16" s="28"/>
      <c r="H16" s="2"/>
      <c r="I16" s="2"/>
      <c r="J16" s="2">
        <f t="shared" si="0"/>
        <v>750000</v>
      </c>
    </row>
    <row r="17" spans="1:10" ht="18" customHeight="1" x14ac:dyDescent="0.15">
      <c r="A17" s="5" t="s">
        <v>484</v>
      </c>
      <c r="B17" s="168">
        <v>1000000</v>
      </c>
      <c r="C17" s="168"/>
      <c r="D17" s="168"/>
      <c r="E17" s="2"/>
      <c r="F17" s="168"/>
      <c r="G17" s="28"/>
      <c r="H17" s="2"/>
      <c r="I17" s="2"/>
      <c r="J17" s="2">
        <f t="shared" si="0"/>
        <v>1000000</v>
      </c>
    </row>
    <row r="18" spans="1:10" ht="18" customHeight="1" x14ac:dyDescent="0.15">
      <c r="A18" s="5" t="s">
        <v>485</v>
      </c>
      <c r="B18" s="168">
        <v>2800000</v>
      </c>
      <c r="C18" s="168"/>
      <c r="D18" s="168"/>
      <c r="E18" s="2"/>
      <c r="F18" s="168"/>
      <c r="G18" s="28"/>
      <c r="H18" s="2"/>
      <c r="I18" s="2"/>
      <c r="J18" s="2">
        <f t="shared" si="0"/>
        <v>2800000</v>
      </c>
    </row>
    <row r="19" spans="1:10" ht="18" customHeight="1" x14ac:dyDescent="0.15">
      <c r="A19" s="5" t="s">
        <v>486</v>
      </c>
      <c r="B19" s="168">
        <v>200000</v>
      </c>
      <c r="C19" s="168"/>
      <c r="D19" s="168"/>
      <c r="E19" s="2"/>
      <c r="F19" s="168"/>
      <c r="G19" s="28"/>
      <c r="H19" s="2"/>
      <c r="I19" s="2"/>
      <c r="J19" s="2">
        <f t="shared" si="0"/>
        <v>200000</v>
      </c>
    </row>
    <row r="20" spans="1:10" ht="18" customHeight="1" x14ac:dyDescent="0.15">
      <c r="A20" s="5" t="s">
        <v>487</v>
      </c>
      <c r="B20" s="168">
        <v>900000</v>
      </c>
      <c r="C20" s="168"/>
      <c r="D20" s="168"/>
      <c r="E20" s="2"/>
      <c r="F20" s="168"/>
      <c r="G20" s="28"/>
      <c r="H20" s="2"/>
      <c r="I20" s="2"/>
      <c r="J20" s="2">
        <f t="shared" si="0"/>
        <v>900000</v>
      </c>
    </row>
    <row r="21" spans="1:10" ht="18" customHeight="1" x14ac:dyDescent="0.15">
      <c r="A21" s="5" t="s">
        <v>488</v>
      </c>
      <c r="B21" s="168">
        <v>100000</v>
      </c>
      <c r="C21" s="168"/>
      <c r="D21" s="168"/>
      <c r="E21" s="2"/>
      <c r="F21" s="168"/>
      <c r="G21" s="28"/>
      <c r="H21" s="2"/>
      <c r="I21" s="2"/>
      <c r="J21" s="2">
        <f t="shared" si="0"/>
        <v>100000</v>
      </c>
    </row>
    <row r="22" spans="1:10" ht="18" customHeight="1" x14ac:dyDescent="0.15">
      <c r="A22" s="5" t="s">
        <v>489</v>
      </c>
      <c r="B22" s="168">
        <v>350000</v>
      </c>
      <c r="C22" s="168"/>
      <c r="D22" s="168"/>
      <c r="E22" s="2"/>
      <c r="F22" s="168"/>
      <c r="G22" s="28"/>
      <c r="H22" s="2"/>
      <c r="I22" s="2"/>
      <c r="J22" s="2">
        <f t="shared" si="0"/>
        <v>350000</v>
      </c>
    </row>
    <row r="23" spans="1:10" ht="18" customHeight="1" x14ac:dyDescent="0.15">
      <c r="A23" s="5" t="s">
        <v>490</v>
      </c>
      <c r="B23" s="168">
        <v>219000</v>
      </c>
      <c r="C23" s="168"/>
      <c r="D23" s="168"/>
      <c r="E23" s="2"/>
      <c r="F23" s="168"/>
      <c r="G23" s="28"/>
      <c r="H23" s="2"/>
      <c r="I23" s="2"/>
      <c r="J23" s="2">
        <f t="shared" si="0"/>
        <v>219000</v>
      </c>
    </row>
    <row r="24" spans="1:10" ht="18" customHeight="1" x14ac:dyDescent="0.15">
      <c r="A24" s="5" t="s">
        <v>491</v>
      </c>
      <c r="B24" s="168">
        <v>90100</v>
      </c>
      <c r="C24" s="168"/>
      <c r="D24" s="168"/>
      <c r="E24" s="2"/>
      <c r="F24" s="168"/>
      <c r="G24" s="28"/>
      <c r="H24" s="2"/>
      <c r="I24" s="2"/>
      <c r="J24" s="2">
        <f t="shared" si="0"/>
        <v>90100</v>
      </c>
    </row>
    <row r="25" spans="1:10" ht="18" customHeight="1" x14ac:dyDescent="0.15">
      <c r="A25" s="5" t="s">
        <v>492</v>
      </c>
      <c r="B25" s="168">
        <v>4800000</v>
      </c>
      <c r="C25" s="168"/>
      <c r="D25" s="168"/>
      <c r="E25" s="2"/>
      <c r="F25" s="168"/>
      <c r="G25" s="28"/>
      <c r="H25" s="2"/>
      <c r="I25" s="2"/>
      <c r="J25" s="2">
        <f t="shared" si="0"/>
        <v>4800000</v>
      </c>
    </row>
    <row r="26" spans="1:10" ht="18" customHeight="1" x14ac:dyDescent="0.15">
      <c r="A26" s="5" t="s">
        <v>493</v>
      </c>
      <c r="B26" s="168">
        <v>700000</v>
      </c>
      <c r="C26" s="168"/>
      <c r="D26" s="168"/>
      <c r="E26" s="2"/>
      <c r="F26" s="168"/>
      <c r="G26" s="28"/>
      <c r="H26" s="2"/>
      <c r="I26" s="2"/>
      <c r="J26" s="2">
        <f t="shared" si="0"/>
        <v>700000</v>
      </c>
    </row>
    <row r="27" spans="1:10" ht="18" customHeight="1" x14ac:dyDescent="0.15">
      <c r="A27" s="5" t="s">
        <v>494</v>
      </c>
      <c r="B27" s="168">
        <v>170000</v>
      </c>
      <c r="C27" s="168"/>
      <c r="D27" s="168"/>
      <c r="E27" s="2"/>
      <c r="F27" s="168"/>
      <c r="G27" s="28"/>
      <c r="H27" s="2"/>
      <c r="I27" s="2"/>
      <c r="J27" s="2">
        <f t="shared" si="0"/>
        <v>170000</v>
      </c>
    </row>
    <row r="28" spans="1:10" ht="18" customHeight="1" x14ac:dyDescent="0.15">
      <c r="A28" s="5" t="s">
        <v>495</v>
      </c>
      <c r="B28" s="168">
        <v>12000000</v>
      </c>
      <c r="C28" s="168"/>
      <c r="D28" s="168"/>
      <c r="E28" s="2"/>
      <c r="F28" s="168"/>
      <c r="G28" s="28"/>
      <c r="H28" s="2"/>
      <c r="I28" s="2"/>
      <c r="J28" s="2">
        <f t="shared" si="0"/>
        <v>12000000</v>
      </c>
    </row>
    <row r="29" spans="1:10" ht="18" customHeight="1" x14ac:dyDescent="0.15">
      <c r="A29" s="5" t="s">
        <v>496</v>
      </c>
      <c r="B29" s="168">
        <v>300000</v>
      </c>
      <c r="C29" s="168"/>
      <c r="D29" s="168"/>
      <c r="E29" s="2"/>
      <c r="F29" s="168"/>
      <c r="G29" s="28"/>
      <c r="H29" s="2"/>
      <c r="I29" s="2"/>
      <c r="J29" s="2">
        <f t="shared" si="0"/>
        <v>300000</v>
      </c>
    </row>
    <row r="30" spans="1:10" ht="18" customHeight="1" x14ac:dyDescent="0.15">
      <c r="A30" s="5" t="s">
        <v>497</v>
      </c>
      <c r="B30" s="168">
        <v>1200000</v>
      </c>
      <c r="C30" s="168"/>
      <c r="D30" s="168"/>
      <c r="E30" s="2"/>
      <c r="F30" s="168"/>
      <c r="G30" s="28"/>
      <c r="H30" s="2"/>
      <c r="I30" s="2"/>
      <c r="J30" s="2">
        <f t="shared" si="0"/>
        <v>1200000</v>
      </c>
    </row>
    <row r="31" spans="1:10" ht="18" customHeight="1" x14ac:dyDescent="0.15">
      <c r="A31" s="5" t="s">
        <v>498</v>
      </c>
      <c r="B31" s="168">
        <v>100000</v>
      </c>
      <c r="C31" s="168"/>
      <c r="D31" s="168"/>
      <c r="E31" s="2"/>
      <c r="F31" s="168"/>
      <c r="G31" s="28"/>
      <c r="H31" s="2"/>
      <c r="I31" s="2"/>
      <c r="J31" s="2">
        <f t="shared" si="0"/>
        <v>100000</v>
      </c>
    </row>
    <row r="32" spans="1:10" ht="18" customHeight="1" x14ac:dyDescent="0.15">
      <c r="A32" s="5"/>
      <c r="B32" s="2"/>
      <c r="C32" s="2"/>
      <c r="D32" s="2"/>
      <c r="E32" s="2"/>
      <c r="F32" s="2"/>
      <c r="G32" s="28"/>
      <c r="H32" s="2"/>
      <c r="I32" s="2"/>
      <c r="J32" s="2"/>
    </row>
    <row r="33" spans="1:11" ht="18" customHeight="1" x14ac:dyDescent="0.15">
      <c r="A33" s="10" t="s">
        <v>2</v>
      </c>
      <c r="B33" s="2">
        <f>SUM(B14:B32)</f>
        <v>34379100</v>
      </c>
      <c r="C33" s="2"/>
      <c r="D33" s="2"/>
      <c r="E33" s="2"/>
      <c r="F33" s="2"/>
      <c r="G33" s="28"/>
      <c r="H33" s="2"/>
      <c r="I33" s="2"/>
      <c r="J33" s="2">
        <f>SUM(J14:J32)</f>
        <v>34379100</v>
      </c>
    </row>
    <row r="35" spans="1:11" ht="13.5" hidden="1" x14ac:dyDescent="0.15">
      <c r="A35" s="7" t="s">
        <v>24</v>
      </c>
      <c r="K35" s="3" t="s">
        <v>5</v>
      </c>
    </row>
    <row r="36" spans="1:11" ht="37.5" hidden="1" customHeight="1" x14ac:dyDescent="0.15">
      <c r="A36" s="8" t="s">
        <v>15</v>
      </c>
      <c r="B36" s="9" t="s">
        <v>25</v>
      </c>
      <c r="C36" s="9" t="s">
        <v>17</v>
      </c>
      <c r="D36" s="9" t="s">
        <v>18</v>
      </c>
      <c r="E36" s="9" t="s">
        <v>19</v>
      </c>
      <c r="F36" s="9" t="s">
        <v>20</v>
      </c>
      <c r="G36" s="9" t="s">
        <v>21</v>
      </c>
      <c r="H36" s="9" t="s">
        <v>22</v>
      </c>
      <c r="I36" s="9" t="s">
        <v>26</v>
      </c>
      <c r="J36" s="9" t="s">
        <v>27</v>
      </c>
      <c r="K36" s="9" t="s">
        <v>13</v>
      </c>
    </row>
    <row r="37" spans="1:11" ht="18" hidden="1" customHeight="1" x14ac:dyDescent="0.15">
      <c r="A37" s="5" t="s">
        <v>79</v>
      </c>
      <c r="B37" s="2">
        <v>5000</v>
      </c>
      <c r="C37" s="36"/>
      <c r="D37" s="36"/>
      <c r="E37" s="36"/>
      <c r="F37" s="36"/>
      <c r="G37" s="36"/>
      <c r="H37" s="36"/>
      <c r="I37" s="2"/>
      <c r="J37" s="2">
        <v>5000</v>
      </c>
      <c r="K37" s="2">
        <v>5000</v>
      </c>
    </row>
    <row r="38" spans="1:11" ht="18" hidden="1" customHeight="1" x14ac:dyDescent="0.15">
      <c r="A38" s="5" t="s">
        <v>80</v>
      </c>
      <c r="B38" s="2">
        <v>158836</v>
      </c>
      <c r="C38" s="36"/>
      <c r="D38" s="36"/>
      <c r="E38" s="36"/>
      <c r="F38" s="36"/>
      <c r="G38" s="36"/>
      <c r="H38" s="36"/>
      <c r="I38" s="2"/>
      <c r="J38" s="2">
        <v>158836</v>
      </c>
      <c r="K38" s="2">
        <v>158836</v>
      </c>
    </row>
    <row r="39" spans="1:11" ht="18" hidden="1" customHeight="1" x14ac:dyDescent="0.15">
      <c r="A39" s="5" t="s">
        <v>81</v>
      </c>
      <c r="B39" s="2">
        <v>15600</v>
      </c>
      <c r="C39" s="36"/>
      <c r="D39" s="36"/>
      <c r="E39" s="36"/>
      <c r="F39" s="36"/>
      <c r="G39" s="36"/>
      <c r="H39" s="36"/>
      <c r="I39" s="2"/>
      <c r="J39" s="2">
        <v>15600</v>
      </c>
      <c r="K39" s="2">
        <v>15600</v>
      </c>
    </row>
    <row r="40" spans="1:11" ht="18" hidden="1" customHeight="1" x14ac:dyDescent="0.15">
      <c r="A40" s="5" t="s">
        <v>82</v>
      </c>
      <c r="B40" s="2">
        <v>10227</v>
      </c>
      <c r="C40" s="36"/>
      <c r="D40" s="36"/>
      <c r="E40" s="36"/>
      <c r="F40" s="36"/>
      <c r="G40" s="36"/>
      <c r="H40" s="36"/>
      <c r="I40" s="2">
        <v>2108</v>
      </c>
      <c r="J40" s="2">
        <v>8119</v>
      </c>
      <c r="K40" s="2">
        <v>8119</v>
      </c>
    </row>
    <row r="41" spans="1:11" ht="18" hidden="1" customHeight="1" x14ac:dyDescent="0.15">
      <c r="A41" s="5" t="s">
        <v>83</v>
      </c>
      <c r="B41" s="2">
        <v>200</v>
      </c>
      <c r="C41" s="36"/>
      <c r="D41" s="36"/>
      <c r="E41" s="36"/>
      <c r="F41" s="36"/>
      <c r="G41" s="36"/>
      <c r="H41" s="36"/>
      <c r="I41" s="2"/>
      <c r="J41" s="2">
        <v>200</v>
      </c>
      <c r="K41" s="2">
        <v>200</v>
      </c>
    </row>
    <row r="42" spans="1:11" ht="18" hidden="1" customHeight="1" x14ac:dyDescent="0.15">
      <c r="A42" s="5" t="s">
        <v>84</v>
      </c>
      <c r="B42" s="2">
        <v>50</v>
      </c>
      <c r="C42" s="36"/>
      <c r="D42" s="36"/>
      <c r="E42" s="36"/>
      <c r="F42" s="36"/>
      <c r="G42" s="36"/>
      <c r="H42" s="36"/>
      <c r="I42" s="2"/>
      <c r="J42" s="2">
        <v>50</v>
      </c>
      <c r="K42" s="2">
        <v>50</v>
      </c>
    </row>
    <row r="43" spans="1:11" ht="18" hidden="1" customHeight="1" x14ac:dyDescent="0.15">
      <c r="A43" s="5" t="s">
        <v>85</v>
      </c>
      <c r="B43" s="2">
        <v>10000</v>
      </c>
      <c r="C43" s="36"/>
      <c r="D43" s="36"/>
      <c r="E43" s="36"/>
      <c r="F43" s="36"/>
      <c r="G43" s="36"/>
      <c r="H43" s="36"/>
      <c r="I43" s="2"/>
      <c r="J43" s="2">
        <v>10000</v>
      </c>
      <c r="K43" s="2">
        <v>10000</v>
      </c>
    </row>
    <row r="44" spans="1:11" ht="18" hidden="1" customHeight="1" x14ac:dyDescent="0.15">
      <c r="A44" s="5" t="s">
        <v>78</v>
      </c>
      <c r="B44" s="2">
        <v>20500</v>
      </c>
      <c r="C44" s="36"/>
      <c r="D44" s="36"/>
      <c r="E44" s="36"/>
      <c r="F44" s="36"/>
      <c r="G44" s="36"/>
      <c r="H44" s="36"/>
      <c r="I44" s="2"/>
      <c r="J44" s="2">
        <v>20500</v>
      </c>
      <c r="K44" s="2">
        <v>20500</v>
      </c>
    </row>
    <row r="45" spans="1:11" s="24" customFormat="1" ht="23.1" hidden="1" customHeight="1" x14ac:dyDescent="0.15">
      <c r="A45" s="21" t="s">
        <v>86</v>
      </c>
      <c r="B45" s="22">
        <v>8583</v>
      </c>
      <c r="C45" s="37"/>
      <c r="D45" s="37"/>
      <c r="E45" s="37"/>
      <c r="F45" s="37"/>
      <c r="G45" s="38"/>
      <c r="H45" s="37"/>
      <c r="I45" s="22"/>
      <c r="J45" s="23">
        <v>8583</v>
      </c>
      <c r="K45" s="23">
        <v>8583</v>
      </c>
    </row>
    <row r="46" spans="1:11" s="24" customFormat="1" ht="23.1" hidden="1" customHeight="1" x14ac:dyDescent="0.15">
      <c r="A46" s="21" t="s">
        <v>87</v>
      </c>
      <c r="B46" s="22">
        <v>41110</v>
      </c>
      <c r="C46" s="37"/>
      <c r="D46" s="37"/>
      <c r="E46" s="37"/>
      <c r="F46" s="37"/>
      <c r="G46" s="38"/>
      <c r="H46" s="37"/>
      <c r="I46" s="22"/>
      <c r="J46" s="23">
        <v>41110</v>
      </c>
      <c r="K46" s="23">
        <v>41110</v>
      </c>
    </row>
    <row r="47" spans="1:11" s="24" customFormat="1" ht="23.1" hidden="1" customHeight="1" x14ac:dyDescent="0.15">
      <c r="A47" s="21" t="s">
        <v>88</v>
      </c>
      <c r="B47" s="22">
        <v>1155</v>
      </c>
      <c r="C47" s="37"/>
      <c r="D47" s="37"/>
      <c r="E47" s="37"/>
      <c r="F47" s="37"/>
      <c r="G47" s="38"/>
      <c r="H47" s="37"/>
      <c r="I47" s="22"/>
      <c r="J47" s="23">
        <v>1155</v>
      </c>
      <c r="K47" s="23">
        <v>1155</v>
      </c>
    </row>
    <row r="48" spans="1:11" s="24" customFormat="1" ht="23.1" hidden="1" customHeight="1" x14ac:dyDescent="0.15">
      <c r="A48" s="21" t="s">
        <v>89</v>
      </c>
      <c r="B48" s="22">
        <v>3640</v>
      </c>
      <c r="C48" s="37"/>
      <c r="D48" s="37"/>
      <c r="E48" s="37"/>
      <c r="F48" s="37"/>
      <c r="G48" s="38"/>
      <c r="H48" s="37"/>
      <c r="I48" s="22"/>
      <c r="J48" s="23">
        <v>3640</v>
      </c>
      <c r="K48" s="23">
        <v>3640</v>
      </c>
    </row>
    <row r="49" spans="1:11" s="24" customFormat="1" ht="23.1" hidden="1" customHeight="1" x14ac:dyDescent="0.15">
      <c r="A49" s="21" t="s">
        <v>90</v>
      </c>
      <c r="B49" s="22">
        <v>28</v>
      </c>
      <c r="C49" s="37"/>
      <c r="D49" s="37"/>
      <c r="E49" s="37"/>
      <c r="F49" s="37"/>
      <c r="G49" s="38"/>
      <c r="H49" s="37"/>
      <c r="I49" s="22"/>
      <c r="J49" s="23">
        <v>28</v>
      </c>
      <c r="K49" s="23">
        <v>28</v>
      </c>
    </row>
    <row r="50" spans="1:11" s="24" customFormat="1" ht="23.1" hidden="1" customHeight="1" x14ac:dyDescent="0.15">
      <c r="A50" s="21" t="s">
        <v>91</v>
      </c>
      <c r="B50" s="22">
        <v>20000</v>
      </c>
      <c r="C50" s="37"/>
      <c r="D50" s="37"/>
      <c r="E50" s="37"/>
      <c r="F50" s="37"/>
      <c r="G50" s="38"/>
      <c r="H50" s="37"/>
      <c r="I50" s="22"/>
      <c r="J50" s="23">
        <v>20000</v>
      </c>
      <c r="K50" s="23">
        <v>20000</v>
      </c>
    </row>
    <row r="51" spans="1:11" s="27" customFormat="1" ht="18" hidden="1" customHeight="1" x14ac:dyDescent="0.15">
      <c r="A51" s="25"/>
      <c r="B51" s="26"/>
      <c r="C51" s="26"/>
      <c r="D51" s="26"/>
      <c r="E51" s="26"/>
      <c r="F51" s="26"/>
      <c r="G51" s="26"/>
      <c r="H51" s="26"/>
      <c r="I51" s="26"/>
      <c r="J51" s="26"/>
      <c r="K51" s="26"/>
    </row>
    <row r="52" spans="1:11" ht="18" hidden="1" customHeight="1" x14ac:dyDescent="0.15">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82"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4"/>
  <sheetViews>
    <sheetView showGridLines="0" view="pageBreakPreview" topLeftCell="A4" zoomScaleNormal="100" zoomScaleSheetLayoutView="100" workbookViewId="0">
      <selection activeCell="A17" sqref="A17:XFD18"/>
    </sheetView>
  </sheetViews>
  <sheetFormatPr defaultColWidth="8.875" defaultRowHeight="11.25" x14ac:dyDescent="0.15"/>
  <cols>
    <col min="1" max="1" width="30.875" style="4" customWidth="1"/>
    <col min="2" max="3" width="19.875" style="4" customWidth="1"/>
    <col min="4" max="16384" width="8.875" style="4"/>
  </cols>
  <sheetData>
    <row r="1" spans="1:3" ht="21" customHeight="1" x14ac:dyDescent="0.2">
      <c r="A1" s="6" t="s">
        <v>44</v>
      </c>
    </row>
    <row r="2" spans="1:3" ht="21" customHeight="1" x14ac:dyDescent="0.15">
      <c r="A2" s="29" t="s">
        <v>500</v>
      </c>
    </row>
    <row r="3" spans="1:3" ht="21" customHeight="1" x14ac:dyDescent="0.15">
      <c r="A3" s="29" t="s">
        <v>517</v>
      </c>
    </row>
    <row r="4" spans="1:3" ht="13.5" x14ac:dyDescent="0.15">
      <c r="C4" s="3" t="s">
        <v>32</v>
      </c>
    </row>
    <row r="5" spans="1:3" s="179" customFormat="1" ht="22.5" customHeight="1" x14ac:dyDescent="0.15">
      <c r="A5" s="177" t="s">
        <v>502</v>
      </c>
      <c r="B5" s="177" t="s">
        <v>37</v>
      </c>
      <c r="C5" s="177" t="s">
        <v>40</v>
      </c>
    </row>
    <row r="6" spans="1:3" s="179" customFormat="1" ht="18" customHeight="1" x14ac:dyDescent="0.15">
      <c r="A6" s="202" t="s">
        <v>41</v>
      </c>
      <c r="B6" s="171">
        <v>0</v>
      </c>
      <c r="C6" s="171"/>
    </row>
    <row r="7" spans="1:3" s="179" customFormat="1" ht="18" customHeight="1" x14ac:dyDescent="0.15">
      <c r="A7" s="202" t="s">
        <v>504</v>
      </c>
      <c r="B7" s="171"/>
      <c r="C7" s="171"/>
    </row>
    <row r="8" spans="1:3" s="179" customFormat="1" ht="18" customHeight="1" x14ac:dyDescent="0.15">
      <c r="A8" s="202"/>
      <c r="B8" s="171"/>
      <c r="C8" s="171"/>
    </row>
    <row r="9" spans="1:3" s="179" customFormat="1" ht="18" customHeight="1" thickBot="1" x14ac:dyDescent="0.2">
      <c r="A9" s="203" t="s">
        <v>42</v>
      </c>
      <c r="B9" s="204">
        <f>SUM(B7:B8)</f>
        <v>0</v>
      </c>
      <c r="C9" s="204">
        <f>SUM(C7:C8)</f>
        <v>0</v>
      </c>
    </row>
    <row r="10" spans="1:3" s="179" customFormat="1" ht="18" customHeight="1" thickTop="1" x14ac:dyDescent="0.15">
      <c r="A10" s="202" t="s">
        <v>43</v>
      </c>
      <c r="B10" s="171"/>
      <c r="C10" s="171"/>
    </row>
    <row r="11" spans="1:3" s="179" customFormat="1" ht="18" customHeight="1" x14ac:dyDescent="0.15">
      <c r="A11" s="205" t="s">
        <v>501</v>
      </c>
      <c r="B11" s="185">
        <v>16455587</v>
      </c>
      <c r="C11" s="185">
        <v>125000</v>
      </c>
    </row>
    <row r="12" spans="1:3" s="179" customFormat="1" ht="18" customHeight="1" x14ac:dyDescent="0.15">
      <c r="A12" s="205" t="s">
        <v>518</v>
      </c>
      <c r="B12" s="185">
        <v>295500</v>
      </c>
      <c r="C12" s="176"/>
    </row>
    <row r="13" spans="1:3" s="179" customFormat="1" ht="18" customHeight="1" x14ac:dyDescent="0.15">
      <c r="A13" s="205" t="s">
        <v>519</v>
      </c>
      <c r="B13" s="176" t="s">
        <v>463</v>
      </c>
      <c r="C13" s="176" t="s">
        <v>463</v>
      </c>
    </row>
    <row r="14" spans="1:3" s="179" customFormat="1" ht="18" customHeight="1" x14ac:dyDescent="0.15">
      <c r="A14" s="205" t="s">
        <v>520</v>
      </c>
      <c r="B14" s="185">
        <v>19300</v>
      </c>
      <c r="C14" s="176" t="s">
        <v>463</v>
      </c>
    </row>
    <row r="15" spans="1:3" s="179" customFormat="1" ht="18" customHeight="1" x14ac:dyDescent="0.15">
      <c r="A15" s="205" t="s">
        <v>521</v>
      </c>
      <c r="B15" s="176">
        <v>227290</v>
      </c>
      <c r="C15" s="176" t="s">
        <v>463</v>
      </c>
    </row>
    <row r="16" spans="1:3" s="179" customFormat="1" ht="18" customHeight="1" x14ac:dyDescent="0.15">
      <c r="A16" s="205" t="s">
        <v>522</v>
      </c>
      <c r="B16" s="176">
        <v>134920</v>
      </c>
      <c r="C16" s="176" t="s">
        <v>463</v>
      </c>
    </row>
    <row r="17" spans="1:3" s="179" customFormat="1" ht="18" hidden="1" customHeight="1" x14ac:dyDescent="0.15">
      <c r="A17" s="205"/>
      <c r="B17" s="185"/>
      <c r="C17" s="185"/>
    </row>
    <row r="18" spans="1:3" s="179" customFormat="1" ht="18" hidden="1" customHeight="1" x14ac:dyDescent="0.15">
      <c r="A18" s="205"/>
      <c r="B18" s="185"/>
      <c r="C18" s="185"/>
    </row>
    <row r="19" spans="1:3" s="179" customFormat="1" ht="18" hidden="1" customHeight="1" x14ac:dyDescent="0.15">
      <c r="A19" s="206"/>
      <c r="B19" s="171"/>
      <c r="C19" s="171"/>
    </row>
    <row r="20" spans="1:3" s="179" customFormat="1" ht="18" hidden="1" customHeight="1" x14ac:dyDescent="0.15">
      <c r="A20" s="206"/>
      <c r="B20" s="171"/>
      <c r="C20" s="171"/>
    </row>
    <row r="21" spans="1:3" s="179" customFormat="1" ht="18" hidden="1" customHeight="1" x14ac:dyDescent="0.15">
      <c r="A21" s="206"/>
      <c r="B21" s="171"/>
      <c r="C21" s="171"/>
    </row>
    <row r="22" spans="1:3" s="179" customFormat="1" ht="18" hidden="1" customHeight="1" x14ac:dyDescent="0.15">
      <c r="A22" s="202"/>
      <c r="B22" s="171"/>
      <c r="C22" s="171"/>
    </row>
    <row r="23" spans="1:3" s="179" customFormat="1" ht="18" customHeight="1" thickBot="1" x14ac:dyDescent="0.2">
      <c r="A23" s="203" t="s">
        <v>42</v>
      </c>
      <c r="B23" s="204">
        <f>SUM(B10:B22)</f>
        <v>17132597</v>
      </c>
      <c r="C23" s="204">
        <f>SUM(C10:C22)</f>
        <v>125000</v>
      </c>
    </row>
    <row r="24" spans="1:3" s="179" customFormat="1" ht="18" customHeight="1" thickTop="1" x14ac:dyDescent="0.15">
      <c r="A24" s="180" t="s">
        <v>2</v>
      </c>
      <c r="B24" s="171">
        <f>B9+B23</f>
        <v>17132597</v>
      </c>
      <c r="C24" s="171">
        <f>C9+C23</f>
        <v>125000</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51" bestFit="1" customWidth="1"/>
  </cols>
  <sheetData>
    <row r="2" spans="1:3" x14ac:dyDescent="0.15">
      <c r="A2" s="159" t="s">
        <v>467</v>
      </c>
      <c r="B2" s="160" t="s">
        <v>468</v>
      </c>
      <c r="C2" s="160" t="s">
        <v>469</v>
      </c>
    </row>
    <row r="3" spans="1:3" x14ac:dyDescent="0.15">
      <c r="A3" s="150" t="s">
        <v>470</v>
      </c>
      <c r="B3" s="161">
        <v>116225</v>
      </c>
      <c r="C3" s="154">
        <f>+【上下未】延滞債権・未収金・徴収不能引当金算定シート!G7+【上下未】延滞債権・未収金・徴収不能引当金算定シート!G9</f>
        <v>96544797</v>
      </c>
    </row>
    <row r="4" spans="1:3" x14ac:dyDescent="0.15">
      <c r="A4" s="150" t="s">
        <v>471</v>
      </c>
      <c r="B4" s="161">
        <v>185905</v>
      </c>
      <c r="C4" s="154">
        <f>+【上下未】延滞債権・未収金・徴収不能引当金算定シート!G11</f>
        <v>160119539</v>
      </c>
    </row>
    <row r="5" spans="1:3" x14ac:dyDescent="0.15">
      <c r="A5" s="150" t="s">
        <v>472</v>
      </c>
      <c r="B5" s="161">
        <v>3855</v>
      </c>
      <c r="C5" s="154">
        <f>+【上下未】延滞債権・未収金・徴収不能引当金算定シート!G13</f>
        <v>3958955</v>
      </c>
    </row>
    <row r="6" spans="1:3" x14ac:dyDescent="0.15">
      <c r="A6" s="150" t="s">
        <v>473</v>
      </c>
      <c r="B6" s="161">
        <v>3826</v>
      </c>
      <c r="C6" s="154">
        <v>0</v>
      </c>
    </row>
    <row r="7" spans="1:3" x14ac:dyDescent="0.15">
      <c r="A7" s="150" t="s">
        <v>474</v>
      </c>
      <c r="B7" s="161">
        <v>345</v>
      </c>
      <c r="C7" s="154">
        <v>72000</v>
      </c>
    </row>
    <row r="8" spans="1:3" x14ac:dyDescent="0.15">
      <c r="A8" s="150" t="s">
        <v>466</v>
      </c>
      <c r="B8" s="161">
        <f>SUM(B3:B7)</f>
        <v>310156</v>
      </c>
      <c r="C8" s="154">
        <f>SUM(C3:C7)</f>
        <v>260695291</v>
      </c>
    </row>
    <row r="9" spans="1:3" x14ac:dyDescent="0.15">
      <c r="C9" s="151">
        <v>260623</v>
      </c>
    </row>
    <row r="10" spans="1:3" x14ac:dyDescent="0.15">
      <c r="B10" s="151">
        <v>310156</v>
      </c>
      <c r="C10" s="151">
        <v>260695</v>
      </c>
    </row>
    <row r="11" spans="1:3" x14ac:dyDescent="0.15">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x14ac:dyDescent="0.15">
      <c r="G2" s="74">
        <f>+G6+G8</f>
        <v>36140580</v>
      </c>
      <c r="I2" s="74">
        <f>+I6+I8</f>
        <v>39170715</v>
      </c>
    </row>
    <row r="3" spans="1:21" x14ac:dyDescent="0.15">
      <c r="A3" s="75" t="s">
        <v>187</v>
      </c>
      <c r="G3" s="74">
        <f>+G7+G9</f>
        <v>96544797</v>
      </c>
      <c r="I3" s="74">
        <f>+I7+I9</f>
        <v>116224946</v>
      </c>
    </row>
    <row r="4" spans="1:21" x14ac:dyDescent="0.15">
      <c r="A4" s="230" t="s">
        <v>188</v>
      </c>
      <c r="B4" s="230"/>
      <c r="C4" s="231" t="s">
        <v>189</v>
      </c>
      <c r="D4" s="232" t="s">
        <v>190</v>
      </c>
      <c r="E4" s="232" t="s">
        <v>191</v>
      </c>
      <c r="F4" s="225" t="s">
        <v>398</v>
      </c>
      <c r="G4" s="225"/>
      <c r="H4" s="225" t="s">
        <v>192</v>
      </c>
      <c r="I4" s="225"/>
      <c r="J4" s="225" t="s">
        <v>193</v>
      </c>
      <c r="K4" s="225"/>
      <c r="L4" s="225" t="s">
        <v>194</v>
      </c>
      <c r="M4" s="225"/>
      <c r="N4" s="226" t="s">
        <v>195</v>
      </c>
      <c r="O4" s="227"/>
      <c r="P4" s="226" t="s">
        <v>196</v>
      </c>
      <c r="Q4" s="227"/>
      <c r="R4" s="226" t="s">
        <v>197</v>
      </c>
      <c r="S4" s="227"/>
    </row>
    <row r="5" spans="1:21" x14ac:dyDescent="0.15">
      <c r="A5" s="230"/>
      <c r="B5" s="230"/>
      <c r="C5" s="230"/>
      <c r="D5" s="233"/>
      <c r="E5" s="233"/>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x14ac:dyDescent="0.15">
      <c r="A6" s="228" t="s">
        <v>200</v>
      </c>
      <c r="B6" s="229"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x14ac:dyDescent="0.15">
      <c r="A7" s="228"/>
      <c r="B7" s="229"/>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x14ac:dyDescent="0.15">
      <c r="A8" s="228"/>
      <c r="B8" s="229"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x14ac:dyDescent="0.15">
      <c r="A9" s="228"/>
      <c r="B9" s="229"/>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x14ac:dyDescent="0.15">
      <c r="A10" s="228" t="s">
        <v>200</v>
      </c>
      <c r="B10" s="228"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x14ac:dyDescent="0.15">
      <c r="A11" s="228"/>
      <c r="B11" s="228"/>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x14ac:dyDescent="0.15">
      <c r="A12" s="228"/>
      <c r="B12" s="228"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x14ac:dyDescent="0.15">
      <c r="A13" s="228"/>
      <c r="B13" s="228"/>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x14ac:dyDescent="0.15">
      <c r="A14" s="228"/>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x14ac:dyDescent="0.15">
      <c r="A15" s="228"/>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x14ac:dyDescent="0.15">
      <c r="A16" s="228"/>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x14ac:dyDescent="0.15">
      <c r="A17" s="228"/>
      <c r="B17" s="234"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x14ac:dyDescent="0.15">
      <c r="A18" s="228"/>
      <c r="B18" s="235"/>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x14ac:dyDescent="0.15">
      <c r="A19" s="228"/>
      <c r="B19" s="228" t="s">
        <v>214</v>
      </c>
      <c r="C19" s="77" t="s">
        <v>202</v>
      </c>
      <c r="D19" s="77" t="s">
        <v>203</v>
      </c>
      <c r="E19" s="77" t="s">
        <v>204</v>
      </c>
      <c r="F19" s="78"/>
      <c r="G19" s="78"/>
      <c r="H19" s="78"/>
      <c r="I19" s="78"/>
      <c r="J19" s="79"/>
      <c r="K19" s="79"/>
      <c r="L19" s="79"/>
      <c r="M19" s="79"/>
      <c r="N19" s="79"/>
      <c r="O19" s="79"/>
      <c r="P19" s="79"/>
      <c r="Q19" s="79"/>
      <c r="R19" s="79"/>
      <c r="S19" s="79"/>
      <c r="T19" s="79"/>
      <c r="U19" s="79"/>
    </row>
    <row r="20" spans="1:21" x14ac:dyDescent="0.15">
      <c r="A20" s="228"/>
      <c r="B20" s="228"/>
      <c r="C20" s="77" t="s">
        <v>205</v>
      </c>
      <c r="D20" s="77" t="s">
        <v>206</v>
      </c>
      <c r="E20" s="77" t="s">
        <v>204</v>
      </c>
      <c r="F20" s="78"/>
      <c r="G20" s="78"/>
      <c r="H20" s="78"/>
      <c r="I20" s="78"/>
      <c r="J20" s="79"/>
      <c r="K20" s="79"/>
      <c r="L20" s="79"/>
      <c r="M20" s="79"/>
      <c r="N20" s="79"/>
      <c r="O20" s="79"/>
      <c r="P20" s="79"/>
      <c r="Q20" s="79"/>
      <c r="R20" s="79"/>
      <c r="S20" s="79"/>
      <c r="T20" s="79"/>
      <c r="U20" s="79"/>
    </row>
    <row r="21" spans="1:21" x14ac:dyDescent="0.15">
      <c r="A21" s="228" t="s">
        <v>215</v>
      </c>
      <c r="B21" s="228"/>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x14ac:dyDescent="0.15">
      <c r="A22" s="228" t="s">
        <v>216</v>
      </c>
      <c r="B22" s="228"/>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x14ac:dyDescent="0.15">
      <c r="A23" s="228" t="s">
        <v>219</v>
      </c>
      <c r="B23" s="228"/>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x14ac:dyDescent="0.15">
      <c r="A24" s="228" t="s">
        <v>221</v>
      </c>
      <c r="B24" s="228"/>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x14ac:dyDescent="0.15">
      <c r="A25" s="230"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x14ac:dyDescent="0.15">
      <c r="A26" s="230"/>
      <c r="B26" s="77" t="s">
        <v>225</v>
      </c>
      <c r="C26" s="77" t="s">
        <v>202</v>
      </c>
      <c r="D26" s="77"/>
      <c r="E26" s="77"/>
      <c r="F26" s="78"/>
      <c r="G26" s="78"/>
      <c r="H26" s="78"/>
      <c r="I26" s="78"/>
      <c r="J26" s="79"/>
      <c r="K26" s="79"/>
      <c r="L26" s="79"/>
      <c r="M26" s="79"/>
      <c r="N26" s="79"/>
      <c r="O26" s="79"/>
      <c r="P26" s="79"/>
      <c r="Q26" s="79"/>
      <c r="R26" s="79"/>
      <c r="S26" s="79"/>
      <c r="T26" s="79"/>
      <c r="U26" s="79"/>
    </row>
    <row r="27" spans="1:21" x14ac:dyDescent="0.15">
      <c r="A27" s="230"/>
      <c r="B27" s="77" t="s">
        <v>226</v>
      </c>
      <c r="C27" s="77" t="s">
        <v>202</v>
      </c>
      <c r="D27" s="77"/>
      <c r="E27" s="77"/>
      <c r="F27" s="78"/>
      <c r="G27" s="78"/>
      <c r="H27" s="78"/>
      <c r="I27" s="78"/>
      <c r="J27" s="79"/>
      <c r="K27" s="79"/>
      <c r="L27" s="79"/>
      <c r="M27" s="79"/>
      <c r="N27" s="79"/>
      <c r="O27" s="79"/>
      <c r="P27" s="79"/>
      <c r="Q27" s="79"/>
      <c r="R27" s="79"/>
      <c r="S27" s="79"/>
      <c r="T27" s="79"/>
      <c r="U27" s="79"/>
    </row>
    <row r="28" spans="1:21" x14ac:dyDescent="0.15">
      <c r="A28" s="230"/>
      <c r="B28" s="77" t="s">
        <v>227</v>
      </c>
      <c r="C28" s="77" t="s">
        <v>202</v>
      </c>
      <c r="D28" s="77"/>
      <c r="E28" s="77"/>
      <c r="F28" s="78"/>
      <c r="G28" s="78"/>
      <c r="H28" s="78"/>
      <c r="I28" s="78"/>
      <c r="J28" s="79"/>
      <c r="K28" s="79"/>
      <c r="L28" s="79"/>
      <c r="M28" s="79"/>
      <c r="N28" s="79"/>
      <c r="O28" s="79"/>
      <c r="P28" s="79"/>
      <c r="Q28" s="79"/>
      <c r="R28" s="79"/>
      <c r="S28" s="79"/>
      <c r="T28" s="79"/>
      <c r="U28" s="79"/>
    </row>
    <row r="29" spans="1:21" x14ac:dyDescent="0.15">
      <c r="A29" s="230"/>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x14ac:dyDescent="0.15">
      <c r="A30" s="230"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x14ac:dyDescent="0.15">
      <c r="A31" s="230"/>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x14ac:dyDescent="0.15">
      <c r="A32" s="230"/>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x14ac:dyDescent="0.15">
      <c r="A33" s="230" t="s">
        <v>233</v>
      </c>
      <c r="B33" s="230"/>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x14ac:dyDescent="0.15">
      <c r="A34" s="230"/>
      <c r="B34" s="230"/>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x14ac:dyDescent="0.15">
      <c r="A35" s="230" t="s">
        <v>145</v>
      </c>
      <c r="B35" s="230"/>
      <c r="C35" s="230"/>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x14ac:dyDescent="0.15">
      <c r="A36" s="85"/>
      <c r="B36" s="85"/>
      <c r="C36" s="85"/>
      <c r="D36" s="85"/>
      <c r="E36" s="85"/>
      <c r="F36" s="86"/>
      <c r="G36" s="86"/>
      <c r="H36" s="86"/>
      <c r="I36" s="86"/>
      <c r="J36" s="86"/>
      <c r="K36" s="86"/>
      <c r="L36" s="86"/>
      <c r="M36" s="86"/>
      <c r="N36" s="86"/>
      <c r="O36" s="86"/>
      <c r="P36" s="86"/>
      <c r="Q36" s="86"/>
      <c r="R36" s="86"/>
      <c r="S36" s="86"/>
    </row>
    <row r="37" spans="1:21" x14ac:dyDescent="0.15">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x14ac:dyDescent="0.15">
      <c r="A38" s="229" t="s">
        <v>241</v>
      </c>
      <c r="B38" s="229"/>
      <c r="C38" s="80" t="s">
        <v>242</v>
      </c>
      <c r="F38" s="86"/>
      <c r="G38" s="80" t="s">
        <v>243</v>
      </c>
      <c r="H38" s="86"/>
      <c r="I38" s="80" t="s">
        <v>243</v>
      </c>
      <c r="J38" s="86"/>
      <c r="K38" s="80" t="s">
        <v>243</v>
      </c>
      <c r="L38" s="86"/>
      <c r="M38" s="80" t="s">
        <v>243</v>
      </c>
      <c r="N38" s="86"/>
      <c r="O38" s="80" t="s">
        <v>243</v>
      </c>
      <c r="P38" s="86"/>
      <c r="Q38" s="80" t="s">
        <v>243</v>
      </c>
      <c r="R38" s="86"/>
      <c r="S38" s="80" t="s">
        <v>243</v>
      </c>
    </row>
    <row r="39" spans="1:21" x14ac:dyDescent="0.15">
      <c r="A39" s="230" t="s">
        <v>206</v>
      </c>
      <c r="B39" s="230"/>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x14ac:dyDescent="0.15">
      <c r="A40" s="230" t="s">
        <v>244</v>
      </c>
      <c r="B40" s="230"/>
      <c r="C40" s="77"/>
      <c r="F40" s="86"/>
      <c r="G40" s="89">
        <f>+G31</f>
        <v>71500</v>
      </c>
      <c r="H40" s="86"/>
      <c r="I40" s="89">
        <f>+I31</f>
        <v>346000</v>
      </c>
      <c r="J40" s="86"/>
      <c r="K40" s="90"/>
      <c r="L40" s="86"/>
      <c r="M40" s="90"/>
      <c r="N40" s="86"/>
      <c r="O40" s="90"/>
      <c r="P40" s="86"/>
      <c r="Q40" s="90"/>
      <c r="R40" s="86"/>
      <c r="S40" s="90"/>
    </row>
    <row r="41" spans="1:21" x14ac:dyDescent="0.15">
      <c r="A41" s="230" t="s">
        <v>203</v>
      </c>
      <c r="B41" s="230"/>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x14ac:dyDescent="0.15">
      <c r="A42" s="236" t="s">
        <v>217</v>
      </c>
      <c r="B42" s="237"/>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x14ac:dyDescent="0.15">
      <c r="A43" s="236" t="s">
        <v>217</v>
      </c>
      <c r="B43" s="237"/>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x14ac:dyDescent="0.15">
      <c r="A44" s="236" t="s">
        <v>217</v>
      </c>
      <c r="B44" s="237"/>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x14ac:dyDescent="0.15">
      <c r="A45" s="236" t="s">
        <v>145</v>
      </c>
      <c r="B45" s="238"/>
      <c r="C45" s="237"/>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x14ac:dyDescent="0.15">
      <c r="A46" s="93"/>
      <c r="B46" s="93"/>
      <c r="C46" s="93"/>
      <c r="E46" s="92"/>
      <c r="F46" s="86"/>
      <c r="G46" s="94"/>
      <c r="H46" s="86"/>
      <c r="I46" s="94"/>
      <c r="J46" s="86"/>
      <c r="K46" s="94"/>
      <c r="L46" s="86"/>
      <c r="M46" s="94"/>
      <c r="N46" s="86"/>
      <c r="O46" s="94"/>
      <c r="P46" s="86"/>
      <c r="Q46" s="94"/>
      <c r="R46" s="86"/>
      <c r="S46" s="94"/>
    </row>
    <row r="47" spans="1:21" x14ac:dyDescent="0.15">
      <c r="A47" s="239" t="s">
        <v>245</v>
      </c>
      <c r="B47" s="239"/>
      <c r="C47" s="239"/>
      <c r="E47" s="92"/>
      <c r="F47" s="86"/>
      <c r="G47" s="94"/>
      <c r="H47" s="86"/>
      <c r="I47" s="94"/>
      <c r="J47" s="86"/>
      <c r="K47" s="94"/>
      <c r="L47" s="86"/>
      <c r="M47" s="94"/>
      <c r="N47" s="86"/>
      <c r="O47" s="94"/>
      <c r="P47" s="86"/>
      <c r="Q47" s="94"/>
      <c r="R47" s="86"/>
      <c r="S47" s="94"/>
    </row>
    <row r="48" spans="1:21" x14ac:dyDescent="0.15">
      <c r="A48" s="236" t="s">
        <v>198</v>
      </c>
      <c r="B48" s="237"/>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x14ac:dyDescent="0.15">
      <c r="A49" s="236" t="s">
        <v>198</v>
      </c>
      <c r="B49" s="237"/>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x14ac:dyDescent="0.15">
      <c r="A50" s="236" t="s">
        <v>246</v>
      </c>
      <c r="B50" s="237"/>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x14ac:dyDescent="0.15">
      <c r="A51" s="236" t="s">
        <v>246</v>
      </c>
      <c r="B51" s="237"/>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x14ac:dyDescent="0.15">
      <c r="A52" s="236" t="s">
        <v>247</v>
      </c>
      <c r="B52" s="237"/>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x14ac:dyDescent="0.15">
      <c r="A53" s="236" t="s">
        <v>247</v>
      </c>
      <c r="B53" s="237"/>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x14ac:dyDescent="0.15">
      <c r="A54" s="85"/>
      <c r="B54" s="85"/>
      <c r="C54" s="85"/>
      <c r="D54" s="85"/>
      <c r="E54" s="85"/>
      <c r="F54" s="86"/>
      <c r="G54" s="86"/>
      <c r="H54" s="86"/>
      <c r="I54" s="86"/>
      <c r="J54" s="86"/>
      <c r="K54" s="86"/>
      <c r="L54" s="86"/>
      <c r="M54" s="86"/>
      <c r="N54" s="86"/>
      <c r="O54" s="86"/>
      <c r="P54" s="86"/>
      <c r="Q54" s="86"/>
      <c r="R54" s="86"/>
      <c r="S54" s="86"/>
    </row>
    <row r="55" spans="1:19" x14ac:dyDescent="0.15">
      <c r="A55" s="87" t="s">
        <v>248</v>
      </c>
      <c r="B55" s="85"/>
      <c r="C55" s="85"/>
      <c r="D55" s="85"/>
      <c r="E55" s="85"/>
      <c r="F55" s="86"/>
      <c r="G55" s="86"/>
      <c r="H55" s="86"/>
      <c r="I55" s="86"/>
      <c r="J55" s="86"/>
      <c r="K55" s="86"/>
      <c r="L55" s="86"/>
      <c r="M55" s="86"/>
      <c r="N55" s="86"/>
      <c r="O55" s="86"/>
      <c r="P55" s="86"/>
      <c r="Q55" s="86"/>
      <c r="R55" s="86"/>
      <c r="S55" s="86"/>
    </row>
    <row r="56" spans="1:19" x14ac:dyDescent="0.15">
      <c r="A56" s="229" t="s">
        <v>249</v>
      </c>
      <c r="B56" s="229"/>
      <c r="C56" s="80" t="s">
        <v>250</v>
      </c>
      <c r="D56" s="85"/>
      <c r="E56" s="85"/>
      <c r="F56" s="86"/>
      <c r="G56" s="146" t="s">
        <v>398</v>
      </c>
      <c r="H56" s="86"/>
      <c r="I56" s="76" t="s">
        <v>251</v>
      </c>
      <c r="J56" s="86"/>
      <c r="K56" s="76" t="s">
        <v>252</v>
      </c>
      <c r="L56" s="86"/>
      <c r="M56" s="99"/>
      <c r="N56" s="86"/>
      <c r="O56" s="86"/>
      <c r="P56" s="86"/>
      <c r="Q56" s="86"/>
      <c r="R56" s="86"/>
      <c r="S56" s="86"/>
    </row>
    <row r="57" spans="1:19" x14ac:dyDescent="0.15">
      <c r="A57" s="236" t="s">
        <v>253</v>
      </c>
      <c r="B57" s="237"/>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x14ac:dyDescent="0.15">
      <c r="A58" s="236" t="s">
        <v>253</v>
      </c>
      <c r="B58" s="237"/>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x14ac:dyDescent="0.15">
      <c r="A59" s="85"/>
      <c r="B59" s="85"/>
      <c r="C59" s="85"/>
      <c r="D59" s="85"/>
      <c r="E59" s="85"/>
      <c r="F59" s="86"/>
      <c r="G59" s="86"/>
      <c r="H59" s="86"/>
      <c r="I59" s="86"/>
      <c r="J59" s="86"/>
      <c r="K59" s="86"/>
      <c r="L59" s="86"/>
      <c r="M59" s="86"/>
      <c r="N59" s="86"/>
      <c r="O59" s="86"/>
      <c r="P59" s="86"/>
      <c r="Q59" s="86"/>
      <c r="R59" s="86"/>
      <c r="S59" s="86"/>
    </row>
    <row r="60" spans="1:19" x14ac:dyDescent="0.15">
      <c r="A60" s="87" t="s">
        <v>256</v>
      </c>
      <c r="B60" s="85"/>
      <c r="C60" s="85"/>
      <c r="D60" s="85"/>
      <c r="E60" s="85"/>
      <c r="F60" s="86"/>
      <c r="G60" s="86"/>
      <c r="H60" s="86"/>
      <c r="I60" s="86"/>
      <c r="J60" s="86"/>
      <c r="K60" s="86"/>
      <c r="L60" s="86"/>
      <c r="M60" s="86"/>
      <c r="N60" s="86"/>
      <c r="O60" s="86"/>
      <c r="P60" s="86"/>
      <c r="Q60" s="86"/>
      <c r="R60" s="86"/>
      <c r="S60" s="86"/>
    </row>
    <row r="61" spans="1:19" x14ac:dyDescent="0.15">
      <c r="A61" s="229" t="s">
        <v>257</v>
      </c>
      <c r="B61" s="229"/>
      <c r="C61" s="80" t="s">
        <v>258</v>
      </c>
      <c r="D61" s="85"/>
      <c r="E61" s="85"/>
      <c r="F61" s="86"/>
      <c r="G61" s="146" t="s">
        <v>398</v>
      </c>
      <c r="H61" s="86"/>
      <c r="I61" s="76" t="s">
        <v>251</v>
      </c>
      <c r="J61" s="86"/>
      <c r="K61" s="76" t="s">
        <v>259</v>
      </c>
      <c r="L61" s="86"/>
      <c r="M61" s="99"/>
      <c r="N61" s="86"/>
      <c r="O61" s="86"/>
      <c r="P61" s="86"/>
      <c r="Q61" s="86"/>
      <c r="R61" s="86"/>
      <c r="S61" s="86"/>
    </row>
    <row r="62" spans="1:19" x14ac:dyDescent="0.15">
      <c r="A62" s="236" t="s">
        <v>260</v>
      </c>
      <c r="B62" s="237"/>
      <c r="C62" s="77" t="s">
        <v>261</v>
      </c>
      <c r="D62" s="85"/>
      <c r="E62" s="85"/>
      <c r="F62" s="86"/>
      <c r="G62" s="79"/>
      <c r="H62" s="86"/>
      <c r="I62" s="79">
        <v>20448</v>
      </c>
      <c r="J62" s="86"/>
      <c r="K62" s="79"/>
      <c r="L62" s="86" t="s">
        <v>262</v>
      </c>
      <c r="M62" s="86"/>
      <c r="N62" s="86"/>
      <c r="O62" s="86"/>
      <c r="P62" s="86"/>
      <c r="Q62" s="86"/>
      <c r="R62" s="86"/>
      <c r="S62" s="86"/>
    </row>
    <row r="63" spans="1:19" x14ac:dyDescent="0.15">
      <c r="A63" s="236" t="s">
        <v>263</v>
      </c>
      <c r="B63" s="237"/>
      <c r="C63" s="77" t="s">
        <v>264</v>
      </c>
      <c r="D63" s="85"/>
      <c r="E63" s="85"/>
      <c r="F63" s="86"/>
      <c r="G63" s="79"/>
      <c r="H63" s="86"/>
      <c r="I63" s="79">
        <f>99772+9800</f>
        <v>109572</v>
      </c>
      <c r="J63" s="86"/>
      <c r="K63" s="79"/>
      <c r="L63" s="86" t="s">
        <v>265</v>
      </c>
      <c r="M63" s="86"/>
      <c r="N63" s="86"/>
      <c r="O63" s="86"/>
      <c r="P63" s="86"/>
      <c r="Q63" s="86"/>
      <c r="R63" s="86"/>
      <c r="S63" s="86"/>
    </row>
    <row r="65" spans="1:21" x14ac:dyDescent="0.15">
      <c r="A65" s="75" t="s">
        <v>266</v>
      </c>
      <c r="F65" s="73"/>
      <c r="G65" s="73"/>
      <c r="H65" s="73"/>
      <c r="I65" s="73"/>
      <c r="J65" s="73"/>
      <c r="K65" s="73"/>
      <c r="L65" s="73"/>
      <c r="M65" s="73"/>
      <c r="N65" s="73"/>
      <c r="O65" s="73"/>
      <c r="P65" s="73"/>
      <c r="Q65" s="73"/>
      <c r="R65" s="73"/>
      <c r="S65" s="73"/>
    </row>
    <row r="66" spans="1:21" x14ac:dyDescent="0.15">
      <c r="A66" s="230" t="s">
        <v>188</v>
      </c>
      <c r="B66" s="230"/>
      <c r="C66" s="231" t="s">
        <v>189</v>
      </c>
      <c r="D66" s="232" t="s">
        <v>267</v>
      </c>
      <c r="E66" s="232" t="s">
        <v>268</v>
      </c>
      <c r="F66" s="225" t="s">
        <v>398</v>
      </c>
      <c r="G66" s="225"/>
      <c r="H66" s="225" t="s">
        <v>251</v>
      </c>
      <c r="I66" s="225"/>
      <c r="J66" s="225" t="s">
        <v>269</v>
      </c>
      <c r="K66" s="225"/>
      <c r="L66" s="225" t="s">
        <v>270</v>
      </c>
      <c r="M66" s="225"/>
      <c r="N66" s="226" t="s">
        <v>271</v>
      </c>
      <c r="O66" s="227"/>
      <c r="P66" s="226" t="s">
        <v>272</v>
      </c>
      <c r="Q66" s="227"/>
      <c r="R66" s="226" t="s">
        <v>273</v>
      </c>
      <c r="S66" s="227"/>
    </row>
    <row r="67" spans="1:21" x14ac:dyDescent="0.15">
      <c r="A67" s="230"/>
      <c r="B67" s="230"/>
      <c r="C67" s="230"/>
      <c r="D67" s="233"/>
      <c r="E67" s="233"/>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x14ac:dyDescent="0.15">
      <c r="A68" s="234" t="s">
        <v>274</v>
      </c>
      <c r="B68" s="229"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x14ac:dyDescent="0.15">
      <c r="A69" s="240"/>
      <c r="B69" s="229"/>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x14ac:dyDescent="0.15">
      <c r="A70" s="228" t="s">
        <v>215</v>
      </c>
      <c r="B70" s="228"/>
      <c r="C70" s="77" t="s">
        <v>202</v>
      </c>
      <c r="D70" s="77" t="s">
        <v>203</v>
      </c>
      <c r="E70" s="77" t="s">
        <v>204</v>
      </c>
      <c r="F70" s="78">
        <v>0</v>
      </c>
      <c r="G70" s="78">
        <v>0</v>
      </c>
      <c r="H70" s="78"/>
      <c r="I70" s="78"/>
      <c r="J70" s="79"/>
      <c r="K70" s="79"/>
      <c r="L70" s="79"/>
      <c r="M70" s="79"/>
      <c r="N70" s="79"/>
      <c r="O70" s="79"/>
      <c r="P70" s="79"/>
      <c r="Q70" s="79"/>
      <c r="R70" s="79"/>
      <c r="S70" s="79"/>
      <c r="T70" s="79"/>
      <c r="U70" s="79"/>
    </row>
    <row r="71" spans="1:21" x14ac:dyDescent="0.15">
      <c r="A71" s="228" t="s">
        <v>216</v>
      </c>
      <c r="B71" s="228"/>
      <c r="C71" s="77" t="s">
        <v>202</v>
      </c>
      <c r="D71" s="77" t="s">
        <v>217</v>
      </c>
      <c r="E71" s="77" t="s">
        <v>218</v>
      </c>
      <c r="F71" s="78">
        <v>0</v>
      </c>
      <c r="G71" s="78"/>
      <c r="H71" s="78"/>
      <c r="I71" s="78"/>
      <c r="J71" s="79"/>
      <c r="K71" s="79"/>
      <c r="L71" s="79"/>
      <c r="M71" s="79"/>
      <c r="N71" s="79"/>
      <c r="O71" s="79"/>
      <c r="P71" s="79"/>
      <c r="Q71" s="79"/>
      <c r="R71" s="79"/>
      <c r="S71" s="79"/>
      <c r="T71" s="79"/>
      <c r="U71" s="79"/>
    </row>
    <row r="72" spans="1:21" x14ac:dyDescent="0.15">
      <c r="A72" s="228" t="s">
        <v>219</v>
      </c>
      <c r="B72" s="228"/>
      <c r="C72" s="77" t="s">
        <v>202</v>
      </c>
      <c r="D72" s="77" t="s">
        <v>217</v>
      </c>
      <c r="E72" s="77" t="s">
        <v>220</v>
      </c>
      <c r="F72" s="78"/>
      <c r="G72" s="78"/>
      <c r="H72" s="78"/>
      <c r="I72" s="78"/>
      <c r="J72" s="79"/>
      <c r="K72" s="79"/>
      <c r="L72" s="79"/>
      <c r="M72" s="79"/>
      <c r="N72" s="79"/>
      <c r="O72" s="79"/>
      <c r="P72" s="79"/>
      <c r="Q72" s="79"/>
      <c r="R72" s="79"/>
      <c r="S72" s="79"/>
      <c r="T72" s="79"/>
      <c r="U72" s="79"/>
    </row>
    <row r="73" spans="1:21" x14ac:dyDescent="0.15">
      <c r="A73" s="228" t="s">
        <v>221</v>
      </c>
      <c r="B73" s="228"/>
      <c r="C73" s="77" t="s">
        <v>202</v>
      </c>
      <c r="D73" s="77" t="s">
        <v>217</v>
      </c>
      <c r="E73" s="77" t="s">
        <v>220</v>
      </c>
      <c r="F73" s="78"/>
      <c r="G73" s="78"/>
      <c r="H73" s="78"/>
      <c r="I73" s="78"/>
      <c r="J73" s="79"/>
      <c r="K73" s="79"/>
      <c r="L73" s="79"/>
      <c r="M73" s="79"/>
      <c r="N73" s="79"/>
      <c r="O73" s="79"/>
      <c r="P73" s="79"/>
      <c r="Q73" s="79"/>
      <c r="R73" s="79"/>
      <c r="S73" s="79"/>
      <c r="T73" s="79"/>
      <c r="U73" s="79"/>
    </row>
    <row r="74" spans="1:21" x14ac:dyDescent="0.15">
      <c r="A74" s="230"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x14ac:dyDescent="0.15">
      <c r="A75" s="230"/>
      <c r="B75" s="77" t="s">
        <v>225</v>
      </c>
      <c r="C75" s="77" t="s">
        <v>202</v>
      </c>
      <c r="D75" s="77"/>
      <c r="E75" s="77"/>
      <c r="F75" s="78"/>
      <c r="G75" s="78"/>
      <c r="H75" s="78"/>
      <c r="I75" s="78"/>
      <c r="J75" s="79"/>
      <c r="K75" s="79"/>
      <c r="L75" s="79"/>
      <c r="M75" s="79"/>
      <c r="N75" s="79"/>
      <c r="O75" s="79"/>
      <c r="P75" s="79"/>
      <c r="Q75" s="79"/>
      <c r="R75" s="79"/>
      <c r="S75" s="79"/>
      <c r="T75" s="79"/>
      <c r="U75" s="79"/>
    </row>
    <row r="76" spans="1:21" x14ac:dyDescent="0.15">
      <c r="A76" s="230"/>
      <c r="B76" s="77" t="s">
        <v>226</v>
      </c>
      <c r="C76" s="77" t="s">
        <v>202</v>
      </c>
      <c r="D76" s="77"/>
      <c r="E76" s="77"/>
      <c r="F76" s="78"/>
      <c r="G76" s="78"/>
      <c r="H76" s="78"/>
      <c r="I76" s="78"/>
      <c r="J76" s="79"/>
      <c r="K76" s="79"/>
      <c r="L76" s="79"/>
      <c r="M76" s="79"/>
      <c r="N76" s="79"/>
      <c r="O76" s="79"/>
      <c r="P76" s="79"/>
      <c r="Q76" s="79"/>
      <c r="R76" s="79"/>
      <c r="S76" s="79"/>
      <c r="T76" s="79"/>
      <c r="U76" s="79"/>
    </row>
    <row r="77" spans="1:21" x14ac:dyDescent="0.15">
      <c r="A77" s="230"/>
      <c r="B77" s="77" t="s">
        <v>227</v>
      </c>
      <c r="C77" s="77" t="s">
        <v>202</v>
      </c>
      <c r="D77" s="77"/>
      <c r="E77" s="77"/>
      <c r="F77" s="78"/>
      <c r="G77" s="78"/>
      <c r="H77" s="78"/>
      <c r="I77" s="78"/>
      <c r="J77" s="79"/>
      <c r="K77" s="79"/>
      <c r="L77" s="79"/>
      <c r="M77" s="79"/>
      <c r="N77" s="79"/>
      <c r="O77" s="79"/>
      <c r="P77" s="79"/>
      <c r="Q77" s="79"/>
      <c r="R77" s="79"/>
      <c r="S77" s="79"/>
      <c r="T77" s="79"/>
      <c r="U77" s="79"/>
    </row>
    <row r="78" spans="1:21" x14ac:dyDescent="0.15">
      <c r="A78" s="230"/>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x14ac:dyDescent="0.15">
      <c r="A79" s="230"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x14ac:dyDescent="0.15">
      <c r="A80" s="230"/>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x14ac:dyDescent="0.15">
      <c r="A81" s="230"/>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x14ac:dyDescent="0.15">
      <c r="A82" s="230" t="s">
        <v>233</v>
      </c>
      <c r="B82" s="230"/>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x14ac:dyDescent="0.15">
      <c r="A83" s="230"/>
      <c r="B83" s="230"/>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x14ac:dyDescent="0.15">
      <c r="A84" s="230" t="s">
        <v>145</v>
      </c>
      <c r="B84" s="230"/>
      <c r="C84" s="230"/>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x14ac:dyDescent="0.15">
      <c r="A85" s="85"/>
      <c r="B85" s="85"/>
      <c r="C85" s="85"/>
      <c r="D85" s="85"/>
      <c r="E85" s="85"/>
      <c r="F85" s="86"/>
      <c r="G85" s="86"/>
      <c r="H85" s="86"/>
      <c r="I85" s="86"/>
      <c r="J85" s="86"/>
      <c r="K85" s="86"/>
      <c r="L85" s="86"/>
      <c r="M85" s="86"/>
      <c r="N85" s="86"/>
      <c r="O85" s="86"/>
      <c r="P85" s="86"/>
      <c r="Q85" s="86"/>
      <c r="R85" s="86"/>
      <c r="S85" s="86"/>
    </row>
    <row r="86" spans="1:21" x14ac:dyDescent="0.15">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x14ac:dyDescent="0.15">
      <c r="A87" s="229" t="s">
        <v>267</v>
      </c>
      <c r="B87" s="229"/>
      <c r="C87" s="80" t="s">
        <v>283</v>
      </c>
      <c r="F87" s="86"/>
      <c r="G87" s="80" t="s">
        <v>243</v>
      </c>
      <c r="H87" s="86"/>
      <c r="I87" s="80" t="s">
        <v>243</v>
      </c>
      <c r="J87" s="86"/>
      <c r="K87" s="80" t="s">
        <v>243</v>
      </c>
      <c r="L87" s="86"/>
      <c r="M87" s="80" t="s">
        <v>243</v>
      </c>
      <c r="N87" s="86"/>
      <c r="O87" s="80" t="s">
        <v>243</v>
      </c>
      <c r="P87" s="86"/>
      <c r="Q87" s="80" t="s">
        <v>243</v>
      </c>
      <c r="R87" s="86"/>
      <c r="S87" s="80" t="s">
        <v>243</v>
      </c>
    </row>
    <row r="88" spans="1:21" x14ac:dyDescent="0.15">
      <c r="A88" s="230" t="s">
        <v>206</v>
      </c>
      <c r="B88" s="230"/>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x14ac:dyDescent="0.15">
      <c r="A89" s="230" t="s">
        <v>203</v>
      </c>
      <c r="B89" s="230"/>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x14ac:dyDescent="0.15">
      <c r="A90" s="236" t="s">
        <v>217</v>
      </c>
      <c r="B90" s="237"/>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x14ac:dyDescent="0.15">
      <c r="A91" s="236" t="s">
        <v>217</v>
      </c>
      <c r="B91" s="237"/>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x14ac:dyDescent="0.15">
      <c r="A92" s="236" t="s">
        <v>217</v>
      </c>
      <c r="B92" s="237"/>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x14ac:dyDescent="0.15">
      <c r="A93" s="236" t="s">
        <v>145</v>
      </c>
      <c r="B93" s="238"/>
      <c r="C93" s="237"/>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x14ac:dyDescent="0.15">
      <c r="A94" s="93"/>
      <c r="B94" s="93"/>
      <c r="C94" s="93"/>
      <c r="E94" s="92"/>
      <c r="F94" s="86"/>
      <c r="G94" s="94"/>
      <c r="H94" s="86"/>
      <c r="I94" s="94"/>
      <c r="J94" s="86"/>
      <c r="K94" s="94"/>
      <c r="L94" s="86"/>
      <c r="M94" s="94"/>
      <c r="N94" s="86"/>
      <c r="O94" s="94"/>
      <c r="P94" s="86"/>
      <c r="Q94" s="94"/>
      <c r="R94" s="86"/>
      <c r="S94" s="94"/>
    </row>
    <row r="95" spans="1:21" x14ac:dyDescent="0.15">
      <c r="A95" s="239" t="s">
        <v>245</v>
      </c>
      <c r="B95" s="239"/>
      <c r="C95" s="239"/>
      <c r="E95" s="92"/>
      <c r="F95" s="86"/>
      <c r="G95" s="94"/>
      <c r="H95" s="86"/>
      <c r="I95" s="94"/>
      <c r="J95" s="86"/>
      <c r="K95" s="94"/>
      <c r="L95" s="86"/>
      <c r="M95" s="94"/>
      <c r="N95" s="86"/>
      <c r="O95" s="94"/>
      <c r="P95" s="86"/>
      <c r="Q95" s="94"/>
      <c r="R95" s="86"/>
      <c r="S95" s="94"/>
    </row>
    <row r="96" spans="1:21" x14ac:dyDescent="0.15">
      <c r="A96" s="236" t="s">
        <v>198</v>
      </c>
      <c r="B96" s="237"/>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x14ac:dyDescent="0.15">
      <c r="A97" s="236" t="s">
        <v>198</v>
      </c>
      <c r="B97" s="237"/>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x14ac:dyDescent="0.15">
      <c r="A98" s="236" t="s">
        <v>246</v>
      </c>
      <c r="B98" s="237"/>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x14ac:dyDescent="0.15">
      <c r="A99" s="236" t="s">
        <v>246</v>
      </c>
      <c r="B99" s="237"/>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x14ac:dyDescent="0.15">
      <c r="A100" s="236" t="s">
        <v>247</v>
      </c>
      <c r="B100" s="237"/>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x14ac:dyDescent="0.15">
      <c r="A101" s="236" t="s">
        <v>247</v>
      </c>
      <c r="B101" s="237"/>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x14ac:dyDescent="0.15">
      <c r="A102" s="85"/>
      <c r="B102" s="85"/>
      <c r="C102" s="85"/>
      <c r="D102" s="85"/>
      <c r="E102" s="85"/>
      <c r="F102" s="86"/>
      <c r="G102" s="86"/>
      <c r="H102" s="86"/>
      <c r="I102" s="86"/>
      <c r="J102" s="86"/>
      <c r="K102" s="86"/>
      <c r="L102" s="86"/>
      <c r="M102" s="86"/>
      <c r="N102" s="86"/>
      <c r="O102" s="86"/>
      <c r="P102" s="86"/>
      <c r="Q102" s="86"/>
      <c r="R102" s="86"/>
      <c r="S102" s="86"/>
    </row>
    <row r="103" spans="1:19" x14ac:dyDescent="0.15">
      <c r="A103" s="87" t="s">
        <v>248</v>
      </c>
      <c r="B103" s="85"/>
      <c r="C103" s="85"/>
      <c r="D103" s="85"/>
      <c r="E103" s="85"/>
      <c r="F103" s="86"/>
      <c r="G103" s="86"/>
      <c r="H103" s="86"/>
      <c r="I103" s="86"/>
      <c r="J103" s="86"/>
      <c r="K103" s="86"/>
      <c r="L103" s="86"/>
      <c r="M103" s="86"/>
      <c r="N103" s="86"/>
      <c r="O103" s="86"/>
      <c r="P103" s="86"/>
      <c r="Q103" s="86"/>
      <c r="R103" s="86"/>
      <c r="S103" s="86"/>
    </row>
    <row r="104" spans="1:19" x14ac:dyDescent="0.15">
      <c r="A104" s="229" t="s">
        <v>284</v>
      </c>
      <c r="B104" s="229"/>
      <c r="C104" s="80" t="s">
        <v>267</v>
      </c>
      <c r="D104" s="85"/>
      <c r="E104" s="85"/>
      <c r="F104" s="86"/>
      <c r="G104" s="146" t="s">
        <v>458</v>
      </c>
      <c r="H104" s="86"/>
      <c r="I104" s="76" t="s">
        <v>235</v>
      </c>
      <c r="J104" s="86"/>
      <c r="K104" s="76" t="s">
        <v>285</v>
      </c>
      <c r="L104" s="86"/>
      <c r="M104" s="86"/>
      <c r="N104" s="86"/>
      <c r="O104" s="86"/>
      <c r="P104" s="86"/>
      <c r="Q104" s="86"/>
      <c r="R104" s="86"/>
      <c r="S104" s="86"/>
    </row>
    <row r="105" spans="1:19" x14ac:dyDescent="0.15">
      <c r="A105" s="236" t="s">
        <v>253</v>
      </c>
      <c r="B105" s="237"/>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x14ac:dyDescent="0.15">
      <c r="A106" s="236" t="s">
        <v>253</v>
      </c>
      <c r="B106" s="237"/>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x14ac:dyDescent="0.15">
      <c r="A107" s="85"/>
      <c r="B107" s="85"/>
      <c r="C107" s="85"/>
      <c r="D107" s="85"/>
      <c r="E107" s="85"/>
      <c r="F107" s="86"/>
      <c r="G107" s="86"/>
      <c r="H107" s="86"/>
      <c r="I107" s="86"/>
      <c r="J107" s="86"/>
      <c r="K107" s="86"/>
      <c r="L107" s="86"/>
      <c r="M107" s="86"/>
      <c r="N107" s="86"/>
      <c r="O107" s="86"/>
      <c r="P107" s="86"/>
      <c r="Q107" s="86"/>
      <c r="R107" s="86"/>
      <c r="S107" s="86"/>
    </row>
    <row r="108" spans="1:19" x14ac:dyDescent="0.15">
      <c r="A108" s="87" t="s">
        <v>256</v>
      </c>
      <c r="B108" s="85"/>
      <c r="C108" s="85"/>
      <c r="D108" s="85"/>
      <c r="E108" s="85"/>
      <c r="F108" s="86"/>
      <c r="G108" s="86"/>
      <c r="H108" s="86"/>
      <c r="I108" s="86"/>
      <c r="J108" s="86"/>
      <c r="K108" s="86"/>
      <c r="L108" s="86"/>
      <c r="M108" s="86"/>
      <c r="N108" s="86"/>
      <c r="O108" s="86"/>
      <c r="P108" s="86"/>
      <c r="Q108" s="86"/>
      <c r="R108" s="86"/>
      <c r="S108" s="86"/>
    </row>
    <row r="109" spans="1:19" x14ac:dyDescent="0.15">
      <c r="A109" s="229" t="s">
        <v>284</v>
      </c>
      <c r="B109" s="229"/>
      <c r="C109" s="80" t="s">
        <v>267</v>
      </c>
      <c r="D109" s="85"/>
      <c r="E109" s="85"/>
      <c r="F109" s="86"/>
      <c r="G109" s="146" t="s">
        <v>398</v>
      </c>
      <c r="H109" s="86"/>
      <c r="I109" s="76" t="s">
        <v>235</v>
      </c>
      <c r="J109" s="86"/>
      <c r="K109" s="76" t="s">
        <v>285</v>
      </c>
      <c r="L109" s="86"/>
      <c r="M109" s="86"/>
      <c r="N109" s="86"/>
      <c r="O109" s="86"/>
      <c r="P109" s="86"/>
      <c r="Q109" s="86"/>
      <c r="R109" s="86"/>
      <c r="S109" s="86"/>
    </row>
    <row r="110" spans="1:19" x14ac:dyDescent="0.15">
      <c r="A110" s="236" t="s">
        <v>287</v>
      </c>
      <c r="B110" s="237"/>
      <c r="C110" s="77" t="s">
        <v>261</v>
      </c>
      <c r="D110" s="85"/>
      <c r="E110" s="85"/>
      <c r="F110" s="86"/>
      <c r="G110" s="79"/>
      <c r="H110" s="86"/>
      <c r="I110" s="79"/>
      <c r="J110" s="86"/>
      <c r="K110" s="79"/>
      <c r="L110" s="86" t="s">
        <v>262</v>
      </c>
      <c r="M110" s="86"/>
      <c r="N110" s="86"/>
      <c r="O110" s="86"/>
      <c r="P110" s="86"/>
      <c r="Q110" s="86"/>
      <c r="R110" s="86"/>
      <c r="S110" s="86"/>
    </row>
    <row r="111" spans="1:19" x14ac:dyDescent="0.15">
      <c r="A111" s="236" t="s">
        <v>287</v>
      </c>
      <c r="B111" s="237"/>
      <c r="C111" s="77" t="s">
        <v>264</v>
      </c>
      <c r="D111" s="85"/>
      <c r="E111" s="85"/>
      <c r="F111" s="86"/>
      <c r="G111" s="79">
        <v>700</v>
      </c>
      <c r="H111" s="86"/>
      <c r="I111" s="79"/>
      <c r="J111" s="86"/>
      <c r="K111" s="79"/>
      <c r="L111" s="86" t="s">
        <v>265</v>
      </c>
      <c r="M111" s="86"/>
      <c r="N111" s="86"/>
      <c r="O111" s="86"/>
      <c r="P111" s="86"/>
      <c r="Q111" s="86"/>
      <c r="R111" s="86"/>
      <c r="S111" s="86"/>
    </row>
    <row r="113" spans="1:19" x14ac:dyDescent="0.15">
      <c r="A113" s="75" t="s">
        <v>288</v>
      </c>
      <c r="F113" s="73"/>
      <c r="G113" s="73"/>
      <c r="H113" s="73"/>
      <c r="I113" s="73"/>
      <c r="J113" s="73"/>
      <c r="K113" s="73"/>
      <c r="L113" s="73"/>
      <c r="M113" s="73"/>
      <c r="N113" s="73"/>
      <c r="O113" s="73"/>
      <c r="P113" s="73"/>
      <c r="Q113" s="73"/>
      <c r="R113" s="73"/>
      <c r="S113" s="73"/>
    </row>
    <row r="114" spans="1:19" x14ac:dyDescent="0.15">
      <c r="A114" s="230" t="s">
        <v>188</v>
      </c>
      <c r="B114" s="230"/>
      <c r="C114" s="231" t="s">
        <v>189</v>
      </c>
      <c r="D114" s="232" t="s">
        <v>267</v>
      </c>
      <c r="E114" s="232" t="s">
        <v>268</v>
      </c>
      <c r="F114" s="225" t="s">
        <v>398</v>
      </c>
      <c r="G114" s="225"/>
      <c r="H114" s="225" t="s">
        <v>278</v>
      </c>
      <c r="I114" s="225"/>
      <c r="J114" s="225" t="s">
        <v>236</v>
      </c>
      <c r="K114" s="225"/>
      <c r="L114" s="225" t="s">
        <v>279</v>
      </c>
      <c r="M114" s="225"/>
      <c r="N114" s="226" t="s">
        <v>289</v>
      </c>
      <c r="O114" s="227"/>
      <c r="P114" s="226" t="s">
        <v>281</v>
      </c>
      <c r="Q114" s="227"/>
      <c r="R114" s="226" t="s">
        <v>282</v>
      </c>
      <c r="S114" s="227"/>
    </row>
    <row r="115" spans="1:19" x14ac:dyDescent="0.15">
      <c r="A115" s="230"/>
      <c r="B115" s="230"/>
      <c r="C115" s="230"/>
      <c r="D115" s="233"/>
      <c r="E115" s="233"/>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x14ac:dyDescent="0.15">
      <c r="A116" s="234" t="s">
        <v>274</v>
      </c>
      <c r="B116" s="241"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x14ac:dyDescent="0.15">
      <c r="A117" s="240"/>
      <c r="B117" s="242"/>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x14ac:dyDescent="0.15">
      <c r="A118" s="240"/>
      <c r="B118" s="241"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x14ac:dyDescent="0.15">
      <c r="A119" s="240"/>
      <c r="B119" s="242"/>
      <c r="C119" s="77" t="s">
        <v>205</v>
      </c>
      <c r="D119" s="77" t="s">
        <v>206</v>
      </c>
      <c r="E119" s="77" t="s">
        <v>204</v>
      </c>
      <c r="F119" s="78"/>
      <c r="G119" s="78"/>
      <c r="H119" s="78"/>
      <c r="I119" s="78"/>
      <c r="J119" s="78"/>
      <c r="K119" s="78"/>
      <c r="L119" s="78"/>
      <c r="M119" s="78"/>
      <c r="N119" s="78"/>
      <c r="O119" s="78"/>
      <c r="P119" s="78"/>
      <c r="Q119" s="78"/>
      <c r="R119" s="78"/>
      <c r="S119" s="78"/>
    </row>
    <row r="120" spans="1:19" x14ac:dyDescent="0.15">
      <c r="A120" s="228" t="s">
        <v>215</v>
      </c>
      <c r="B120" s="228"/>
      <c r="C120" s="77" t="s">
        <v>202</v>
      </c>
      <c r="D120" s="77" t="s">
        <v>203</v>
      </c>
      <c r="E120" s="77" t="s">
        <v>204</v>
      </c>
      <c r="F120" s="78"/>
      <c r="G120" s="78"/>
      <c r="H120" s="78"/>
      <c r="I120" s="78"/>
      <c r="J120" s="78"/>
      <c r="K120" s="78"/>
      <c r="L120" s="78"/>
      <c r="M120" s="78"/>
      <c r="N120" s="78"/>
      <c r="O120" s="78"/>
      <c r="P120" s="78"/>
      <c r="Q120" s="78"/>
      <c r="R120" s="78"/>
      <c r="S120" s="78"/>
    </row>
    <row r="121" spans="1:19" x14ac:dyDescent="0.15">
      <c r="A121" s="228" t="s">
        <v>216</v>
      </c>
      <c r="B121" s="228"/>
      <c r="C121" s="77" t="s">
        <v>202</v>
      </c>
      <c r="D121" s="77" t="s">
        <v>217</v>
      </c>
      <c r="E121" s="77" t="s">
        <v>218</v>
      </c>
      <c r="F121" s="78"/>
      <c r="G121" s="78"/>
      <c r="H121" s="78"/>
      <c r="I121" s="78"/>
      <c r="J121" s="78"/>
      <c r="K121" s="78"/>
      <c r="L121" s="78"/>
      <c r="M121" s="78"/>
      <c r="N121" s="78"/>
      <c r="O121" s="78"/>
      <c r="P121" s="78"/>
      <c r="Q121" s="78"/>
      <c r="R121" s="78"/>
      <c r="S121" s="78"/>
    </row>
    <row r="122" spans="1:19" x14ac:dyDescent="0.15">
      <c r="A122" s="228" t="s">
        <v>219</v>
      </c>
      <c r="B122" s="228"/>
      <c r="C122" s="77" t="s">
        <v>202</v>
      </c>
      <c r="D122" s="77" t="s">
        <v>217</v>
      </c>
      <c r="E122" s="77" t="s">
        <v>220</v>
      </c>
      <c r="F122" s="78"/>
      <c r="G122" s="78"/>
      <c r="H122" s="78"/>
      <c r="I122" s="78"/>
      <c r="J122" s="78"/>
      <c r="K122" s="78"/>
      <c r="L122" s="78"/>
      <c r="M122" s="78"/>
      <c r="N122" s="78"/>
      <c r="O122" s="78"/>
      <c r="P122" s="78"/>
      <c r="Q122" s="78"/>
      <c r="R122" s="78"/>
      <c r="S122" s="78"/>
    </row>
    <row r="123" spans="1:19" x14ac:dyDescent="0.15">
      <c r="A123" s="228" t="s">
        <v>221</v>
      </c>
      <c r="B123" s="228"/>
      <c r="C123" s="77" t="s">
        <v>202</v>
      </c>
      <c r="D123" s="77" t="s">
        <v>217</v>
      </c>
      <c r="E123" s="77" t="s">
        <v>220</v>
      </c>
      <c r="F123" s="78"/>
      <c r="G123" s="78"/>
      <c r="H123" s="78"/>
      <c r="I123" s="78"/>
      <c r="J123" s="78"/>
      <c r="K123" s="78"/>
      <c r="L123" s="78"/>
      <c r="M123" s="78"/>
      <c r="N123" s="78"/>
      <c r="O123" s="78"/>
      <c r="P123" s="78"/>
      <c r="Q123" s="78"/>
      <c r="R123" s="78"/>
      <c r="S123" s="78"/>
    </row>
    <row r="124" spans="1:19" x14ac:dyDescent="0.15">
      <c r="A124" s="230"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x14ac:dyDescent="0.15">
      <c r="A125" s="230"/>
      <c r="B125" s="77" t="s">
        <v>225</v>
      </c>
      <c r="C125" s="77" t="s">
        <v>202</v>
      </c>
      <c r="D125" s="77"/>
      <c r="E125" s="77"/>
      <c r="F125" s="78"/>
      <c r="G125" s="78"/>
      <c r="H125" s="78"/>
      <c r="I125" s="78"/>
      <c r="J125" s="78"/>
      <c r="K125" s="78"/>
      <c r="L125" s="78"/>
      <c r="M125" s="78"/>
      <c r="N125" s="78"/>
      <c r="O125" s="78"/>
      <c r="P125" s="78"/>
      <c r="Q125" s="78"/>
      <c r="R125" s="78"/>
      <c r="S125" s="78"/>
    </row>
    <row r="126" spans="1:19" x14ac:dyDescent="0.15">
      <c r="A126" s="230"/>
      <c r="B126" s="77" t="s">
        <v>226</v>
      </c>
      <c r="C126" s="77" t="s">
        <v>202</v>
      </c>
      <c r="D126" s="77"/>
      <c r="E126" s="77"/>
      <c r="F126" s="78"/>
      <c r="G126" s="78"/>
      <c r="H126" s="78"/>
      <c r="I126" s="78"/>
      <c r="J126" s="78"/>
      <c r="K126" s="78"/>
      <c r="L126" s="78"/>
      <c r="M126" s="78"/>
      <c r="N126" s="78"/>
      <c r="O126" s="78"/>
      <c r="P126" s="78"/>
      <c r="Q126" s="78"/>
      <c r="R126" s="78"/>
      <c r="S126" s="78"/>
    </row>
    <row r="127" spans="1:19" x14ac:dyDescent="0.15">
      <c r="A127" s="230"/>
      <c r="B127" s="77" t="s">
        <v>227</v>
      </c>
      <c r="C127" s="77" t="s">
        <v>202</v>
      </c>
      <c r="D127" s="77"/>
      <c r="E127" s="77"/>
      <c r="F127" s="78"/>
      <c r="G127" s="78"/>
      <c r="H127" s="78"/>
      <c r="I127" s="78"/>
      <c r="J127" s="78"/>
      <c r="K127" s="78"/>
      <c r="L127" s="78"/>
      <c r="M127" s="78"/>
      <c r="N127" s="78"/>
      <c r="O127" s="78"/>
      <c r="P127" s="78"/>
      <c r="Q127" s="78"/>
      <c r="R127" s="78"/>
      <c r="S127" s="78"/>
    </row>
    <row r="128" spans="1:19" x14ac:dyDescent="0.15">
      <c r="A128" s="230"/>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x14ac:dyDescent="0.15">
      <c r="A129" s="230"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x14ac:dyDescent="0.15">
      <c r="A130" s="230"/>
      <c r="B130" s="77" t="s">
        <v>277</v>
      </c>
      <c r="C130" s="77" t="s">
        <v>205</v>
      </c>
      <c r="D130" s="77"/>
      <c r="E130" s="77"/>
      <c r="F130" s="78"/>
      <c r="G130" s="78"/>
      <c r="H130" s="78"/>
      <c r="I130" s="78"/>
      <c r="J130" s="78"/>
      <c r="K130" s="78"/>
      <c r="L130" s="78"/>
      <c r="M130" s="78"/>
      <c r="N130" s="78"/>
      <c r="O130" s="78"/>
      <c r="P130" s="78"/>
      <c r="Q130" s="78"/>
      <c r="R130" s="78"/>
      <c r="S130" s="78"/>
    </row>
    <row r="131" spans="1:19" x14ac:dyDescent="0.15">
      <c r="A131" s="230"/>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x14ac:dyDescent="0.15">
      <c r="A132" s="230" t="s">
        <v>233</v>
      </c>
      <c r="B132" s="230"/>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x14ac:dyDescent="0.15">
      <c r="A133" s="230"/>
      <c r="B133" s="230"/>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x14ac:dyDescent="0.15">
      <c r="A134" s="230" t="s">
        <v>145</v>
      </c>
      <c r="B134" s="230"/>
      <c r="C134" s="230"/>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x14ac:dyDescent="0.15">
      <c r="A135" s="85"/>
      <c r="B135" s="85"/>
      <c r="C135" s="85"/>
      <c r="D135" s="85"/>
      <c r="E135" s="85"/>
      <c r="F135" s="86"/>
      <c r="G135" s="86"/>
      <c r="H135" s="86"/>
      <c r="I135" s="86"/>
      <c r="J135" s="86"/>
      <c r="K135" s="86"/>
      <c r="L135" s="86"/>
      <c r="M135" s="86"/>
      <c r="N135" s="86"/>
      <c r="O135" s="86"/>
      <c r="P135" s="86"/>
      <c r="Q135" s="86"/>
      <c r="R135" s="86"/>
      <c r="S135" s="86"/>
    </row>
    <row r="136" spans="1:19" x14ac:dyDescent="0.15">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x14ac:dyDescent="0.15">
      <c r="A137" s="229" t="s">
        <v>267</v>
      </c>
      <c r="B137" s="229"/>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x14ac:dyDescent="0.15">
      <c r="A138" s="230" t="s">
        <v>206</v>
      </c>
      <c r="B138" s="230"/>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x14ac:dyDescent="0.15">
      <c r="A139" s="230" t="s">
        <v>203</v>
      </c>
      <c r="B139" s="230"/>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x14ac:dyDescent="0.15">
      <c r="A140" s="236" t="s">
        <v>217</v>
      </c>
      <c r="B140" s="237"/>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x14ac:dyDescent="0.15">
      <c r="A141" s="236" t="s">
        <v>217</v>
      </c>
      <c r="B141" s="237"/>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x14ac:dyDescent="0.15">
      <c r="A142" s="236" t="s">
        <v>217</v>
      </c>
      <c r="B142" s="237"/>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x14ac:dyDescent="0.15">
      <c r="A143" s="236" t="s">
        <v>145</v>
      </c>
      <c r="B143" s="238"/>
      <c r="C143" s="237"/>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x14ac:dyDescent="0.15">
      <c r="A144" s="93"/>
      <c r="B144" s="93"/>
      <c r="C144" s="93"/>
      <c r="E144" s="92"/>
      <c r="F144" s="86"/>
      <c r="G144" s="94"/>
      <c r="H144" s="86"/>
      <c r="I144" s="94"/>
      <c r="J144" s="86"/>
      <c r="K144" s="94"/>
      <c r="L144" s="86"/>
      <c r="M144" s="94"/>
      <c r="N144" s="86"/>
      <c r="O144" s="94"/>
      <c r="P144" s="86"/>
      <c r="Q144" s="94"/>
      <c r="R144" s="86"/>
      <c r="S144" s="94"/>
    </row>
    <row r="145" spans="1:19" x14ac:dyDescent="0.15">
      <c r="A145" s="239" t="s">
        <v>245</v>
      </c>
      <c r="B145" s="239"/>
      <c r="C145" s="239"/>
      <c r="E145" s="92"/>
      <c r="F145" s="86"/>
      <c r="G145" s="94"/>
      <c r="H145" s="86"/>
      <c r="I145" s="94"/>
      <c r="J145" s="86"/>
      <c r="K145" s="94"/>
      <c r="L145" s="86"/>
      <c r="M145" s="94"/>
      <c r="N145" s="86"/>
      <c r="O145" s="94"/>
      <c r="P145" s="86"/>
      <c r="Q145" s="94"/>
      <c r="R145" s="86"/>
      <c r="S145" s="94"/>
    </row>
    <row r="146" spans="1:19" x14ac:dyDescent="0.15">
      <c r="A146" s="236" t="s">
        <v>198</v>
      </c>
      <c r="B146" s="237"/>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x14ac:dyDescent="0.15">
      <c r="A147" s="236" t="s">
        <v>198</v>
      </c>
      <c r="B147" s="237"/>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x14ac:dyDescent="0.15">
      <c r="A148" s="236" t="s">
        <v>246</v>
      </c>
      <c r="B148" s="237"/>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x14ac:dyDescent="0.15">
      <c r="A149" s="236" t="s">
        <v>246</v>
      </c>
      <c r="B149" s="237"/>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x14ac:dyDescent="0.15">
      <c r="A150" s="236" t="s">
        <v>247</v>
      </c>
      <c r="B150" s="237"/>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x14ac:dyDescent="0.15">
      <c r="A151" s="236" t="s">
        <v>247</v>
      </c>
      <c r="B151" s="237"/>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x14ac:dyDescent="0.15">
      <c r="A152" s="85"/>
      <c r="B152" s="85"/>
      <c r="C152" s="85"/>
      <c r="D152" s="85"/>
      <c r="E152" s="85"/>
      <c r="F152" s="86"/>
      <c r="G152" s="86"/>
      <c r="H152" s="86"/>
      <c r="I152" s="86"/>
      <c r="J152" s="86"/>
      <c r="K152" s="86"/>
      <c r="L152" s="86"/>
      <c r="M152" s="86"/>
      <c r="N152" s="86"/>
      <c r="O152" s="86"/>
      <c r="P152" s="86"/>
      <c r="Q152" s="86"/>
      <c r="R152" s="86"/>
      <c r="S152" s="86"/>
    </row>
    <row r="153" spans="1:19" x14ac:dyDescent="0.15">
      <c r="A153" s="87" t="s">
        <v>248</v>
      </c>
      <c r="B153" s="85"/>
      <c r="C153" s="85"/>
      <c r="D153" s="85"/>
      <c r="E153" s="85"/>
      <c r="F153" s="86"/>
      <c r="G153" s="86"/>
      <c r="H153" s="86"/>
      <c r="I153" s="86"/>
      <c r="J153" s="86"/>
      <c r="K153" s="86"/>
      <c r="L153" s="86"/>
      <c r="M153" s="86"/>
      <c r="N153" s="86"/>
      <c r="O153" s="86"/>
      <c r="P153" s="86"/>
      <c r="Q153" s="86"/>
      <c r="R153" s="86"/>
      <c r="S153" s="86"/>
    </row>
    <row r="154" spans="1:19" x14ac:dyDescent="0.15">
      <c r="A154" s="229" t="s">
        <v>284</v>
      </c>
      <c r="B154" s="229"/>
      <c r="C154" s="80" t="s">
        <v>267</v>
      </c>
      <c r="D154" s="85"/>
      <c r="E154" s="85"/>
      <c r="F154" s="86"/>
      <c r="G154" s="146" t="s">
        <v>457</v>
      </c>
      <c r="H154" s="86"/>
      <c r="I154" s="76" t="s">
        <v>251</v>
      </c>
      <c r="J154" s="86"/>
      <c r="K154" s="76" t="s">
        <v>269</v>
      </c>
      <c r="L154" s="86"/>
      <c r="M154" s="86"/>
      <c r="N154" s="86"/>
      <c r="O154" s="86"/>
      <c r="P154" s="86"/>
      <c r="Q154" s="86"/>
      <c r="R154" s="86"/>
      <c r="S154" s="86"/>
    </row>
    <row r="155" spans="1:19" x14ac:dyDescent="0.15">
      <c r="A155" s="236" t="s">
        <v>253</v>
      </c>
      <c r="B155" s="237"/>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x14ac:dyDescent="0.15">
      <c r="A156" s="236" t="s">
        <v>253</v>
      </c>
      <c r="B156" s="237"/>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x14ac:dyDescent="0.15">
      <c r="A157" s="85"/>
      <c r="B157" s="85"/>
      <c r="C157" s="85"/>
      <c r="D157" s="85"/>
      <c r="E157" s="85"/>
      <c r="F157" s="86"/>
      <c r="G157" s="86"/>
      <c r="H157" s="86"/>
      <c r="I157" s="86"/>
      <c r="J157" s="86"/>
      <c r="K157" s="86"/>
      <c r="L157" s="86"/>
      <c r="M157" s="86"/>
      <c r="N157" s="86"/>
      <c r="O157" s="86"/>
      <c r="P157" s="86"/>
      <c r="Q157" s="86"/>
      <c r="R157" s="86"/>
      <c r="S157" s="86"/>
    </row>
    <row r="158" spans="1:19" x14ac:dyDescent="0.15">
      <c r="A158" s="87" t="s">
        <v>256</v>
      </c>
      <c r="B158" s="85"/>
      <c r="C158" s="85"/>
      <c r="D158" s="85"/>
      <c r="E158" s="85"/>
      <c r="F158" s="86"/>
      <c r="G158" s="86"/>
      <c r="H158" s="86"/>
      <c r="I158" s="86"/>
      <c r="J158" s="86"/>
      <c r="K158" s="86"/>
      <c r="L158" s="86"/>
      <c r="M158" s="86"/>
      <c r="N158" s="86"/>
      <c r="O158" s="86"/>
      <c r="P158" s="86"/>
      <c r="Q158" s="86"/>
      <c r="R158" s="86"/>
      <c r="S158" s="86"/>
    </row>
    <row r="159" spans="1:19" x14ac:dyDescent="0.15">
      <c r="A159" s="229" t="s">
        <v>284</v>
      </c>
      <c r="B159" s="229"/>
      <c r="C159" s="80" t="s">
        <v>267</v>
      </c>
      <c r="D159" s="85"/>
      <c r="E159" s="85"/>
      <c r="F159" s="86"/>
      <c r="G159" s="146" t="s">
        <v>457</v>
      </c>
      <c r="H159" s="86"/>
      <c r="I159" s="76" t="s">
        <v>295</v>
      </c>
      <c r="J159" s="86"/>
      <c r="K159" s="76" t="s">
        <v>296</v>
      </c>
      <c r="L159" s="86"/>
      <c r="M159" s="86"/>
      <c r="N159" s="86"/>
      <c r="O159" s="86"/>
      <c r="P159" s="86"/>
      <c r="Q159" s="86"/>
      <c r="R159" s="86"/>
      <c r="S159" s="86"/>
    </row>
    <row r="160" spans="1:19" x14ac:dyDescent="0.15">
      <c r="A160" s="236" t="s">
        <v>287</v>
      </c>
      <c r="B160" s="237"/>
      <c r="C160" s="77" t="s">
        <v>261</v>
      </c>
      <c r="D160" s="85"/>
      <c r="E160" s="85"/>
      <c r="F160" s="86"/>
      <c r="G160" s="79"/>
      <c r="H160" s="86"/>
      <c r="I160" s="79"/>
      <c r="J160" s="86"/>
      <c r="K160" s="79"/>
      <c r="L160" s="86" t="s">
        <v>262</v>
      </c>
      <c r="M160" s="86"/>
      <c r="N160" s="86"/>
      <c r="O160" s="86"/>
      <c r="P160" s="86"/>
      <c r="Q160" s="86"/>
      <c r="R160" s="86"/>
      <c r="S160" s="86"/>
    </row>
    <row r="161" spans="1:21" x14ac:dyDescent="0.15">
      <c r="A161" s="236" t="s">
        <v>287</v>
      </c>
      <c r="B161" s="237"/>
      <c r="C161" s="77" t="s">
        <v>264</v>
      </c>
      <c r="D161" s="85"/>
      <c r="E161" s="85"/>
      <c r="F161" s="86"/>
      <c r="G161" s="79">
        <v>292600</v>
      </c>
      <c r="H161" s="86"/>
      <c r="I161" s="79"/>
      <c r="J161" s="86"/>
      <c r="K161" s="79"/>
      <c r="L161" s="86" t="s">
        <v>265</v>
      </c>
      <c r="M161" s="86"/>
      <c r="N161" s="86"/>
      <c r="O161" s="86"/>
      <c r="P161" s="86"/>
      <c r="Q161" s="86"/>
      <c r="R161" s="86"/>
      <c r="S161" s="86"/>
    </row>
    <row r="162" spans="1:21" x14ac:dyDescent="0.15">
      <c r="A162" s="85"/>
      <c r="B162" s="85"/>
      <c r="C162" s="85"/>
      <c r="D162" s="85"/>
      <c r="E162" s="85"/>
      <c r="F162" s="86"/>
      <c r="G162" s="86"/>
      <c r="H162" s="86"/>
      <c r="I162" s="86"/>
      <c r="J162" s="86"/>
      <c r="K162" s="86"/>
      <c r="L162" s="86"/>
      <c r="M162" s="86"/>
      <c r="N162" s="86"/>
      <c r="O162" s="86"/>
      <c r="P162" s="86"/>
      <c r="Q162" s="86"/>
      <c r="R162" s="86"/>
      <c r="S162" s="86"/>
    </row>
    <row r="163" spans="1:21" x14ac:dyDescent="0.15">
      <c r="A163" s="75" t="s">
        <v>297</v>
      </c>
      <c r="F163" s="73"/>
      <c r="G163" s="73"/>
      <c r="H163" s="73"/>
      <c r="I163" s="73"/>
      <c r="J163" s="73"/>
      <c r="K163" s="73"/>
      <c r="L163" s="73"/>
      <c r="M163" s="73"/>
      <c r="N163" s="73"/>
      <c r="O163" s="73"/>
      <c r="P163" s="73"/>
      <c r="Q163" s="73"/>
      <c r="R163" s="73"/>
      <c r="S163" s="73"/>
    </row>
    <row r="164" spans="1:21" x14ac:dyDescent="0.15">
      <c r="A164" s="230" t="s">
        <v>188</v>
      </c>
      <c r="B164" s="230"/>
      <c r="C164" s="231" t="s">
        <v>189</v>
      </c>
      <c r="D164" s="232" t="s">
        <v>267</v>
      </c>
      <c r="E164" s="232" t="s">
        <v>268</v>
      </c>
      <c r="F164" s="225" t="s">
        <v>398</v>
      </c>
      <c r="G164" s="225"/>
      <c r="H164" s="225" t="s">
        <v>251</v>
      </c>
      <c r="I164" s="225"/>
      <c r="J164" s="225" t="s">
        <v>298</v>
      </c>
      <c r="K164" s="225"/>
      <c r="L164" s="225" t="s">
        <v>270</v>
      </c>
      <c r="M164" s="225"/>
      <c r="N164" s="226" t="s">
        <v>271</v>
      </c>
      <c r="O164" s="227"/>
      <c r="P164" s="226" t="s">
        <v>272</v>
      </c>
      <c r="Q164" s="227"/>
      <c r="R164" s="226" t="s">
        <v>197</v>
      </c>
      <c r="S164" s="227"/>
    </row>
    <row r="165" spans="1:21" x14ac:dyDescent="0.15">
      <c r="A165" s="230"/>
      <c r="B165" s="230"/>
      <c r="C165" s="230"/>
      <c r="D165" s="233"/>
      <c r="E165" s="233"/>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x14ac:dyDescent="0.15">
      <c r="A166" s="234" t="s">
        <v>274</v>
      </c>
      <c r="B166" s="241"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x14ac:dyDescent="0.15">
      <c r="A167" s="240"/>
      <c r="B167" s="242"/>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x14ac:dyDescent="0.15">
      <c r="A168" s="240"/>
      <c r="B168" s="241"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x14ac:dyDescent="0.15">
      <c r="A169" s="240"/>
      <c r="B169" s="242"/>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x14ac:dyDescent="0.15">
      <c r="A170" s="228" t="s">
        <v>215</v>
      </c>
      <c r="B170" s="228"/>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x14ac:dyDescent="0.15">
      <c r="A171" s="228" t="s">
        <v>216</v>
      </c>
      <c r="B171" s="228"/>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x14ac:dyDescent="0.15">
      <c r="A172" s="228" t="s">
        <v>219</v>
      </c>
      <c r="B172" s="228"/>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x14ac:dyDescent="0.15">
      <c r="A173" s="228" t="s">
        <v>221</v>
      </c>
      <c r="B173" s="228"/>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x14ac:dyDescent="0.15">
      <c r="A174" s="230"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x14ac:dyDescent="0.15">
      <c r="A175" s="230"/>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x14ac:dyDescent="0.15">
      <c r="A176" s="230"/>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x14ac:dyDescent="0.15">
      <c r="A177" s="230"/>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x14ac:dyDescent="0.15">
      <c r="A178" s="230"/>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x14ac:dyDescent="0.15">
      <c r="A179" s="230"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x14ac:dyDescent="0.15">
      <c r="A180" s="230"/>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x14ac:dyDescent="0.15">
      <c r="A181" s="230"/>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x14ac:dyDescent="0.15">
      <c r="A182" s="230" t="s">
        <v>233</v>
      </c>
      <c r="B182" s="230"/>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x14ac:dyDescent="0.15">
      <c r="A183" s="230"/>
      <c r="B183" s="230"/>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x14ac:dyDescent="0.15">
      <c r="A184" s="230" t="s">
        <v>145</v>
      </c>
      <c r="B184" s="230"/>
      <c r="C184" s="230"/>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x14ac:dyDescent="0.15">
      <c r="A185" s="85"/>
      <c r="B185" s="85"/>
      <c r="C185" s="85"/>
      <c r="D185" s="85"/>
      <c r="E185" s="85"/>
      <c r="F185" s="86"/>
      <c r="G185" s="86"/>
      <c r="H185" s="86"/>
      <c r="I185" s="86"/>
      <c r="J185" s="86"/>
      <c r="K185" s="86"/>
      <c r="L185" s="86"/>
      <c r="M185" s="86"/>
      <c r="N185" s="86"/>
      <c r="O185" s="86"/>
      <c r="P185" s="86"/>
      <c r="Q185" s="86"/>
      <c r="R185" s="86"/>
      <c r="S185" s="86"/>
    </row>
    <row r="186" spans="1:21" x14ac:dyDescent="0.15">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x14ac:dyDescent="0.15">
      <c r="A187" s="229" t="s">
        <v>267</v>
      </c>
      <c r="B187" s="229"/>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x14ac:dyDescent="0.15">
      <c r="A188" s="230" t="s">
        <v>206</v>
      </c>
      <c r="B188" s="230"/>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x14ac:dyDescent="0.15">
      <c r="A189" s="230" t="s">
        <v>203</v>
      </c>
      <c r="B189" s="230"/>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x14ac:dyDescent="0.15">
      <c r="A190" s="236" t="s">
        <v>217</v>
      </c>
      <c r="B190" s="237"/>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x14ac:dyDescent="0.15">
      <c r="A191" s="236" t="s">
        <v>217</v>
      </c>
      <c r="B191" s="237"/>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x14ac:dyDescent="0.15">
      <c r="A192" s="236" t="s">
        <v>217</v>
      </c>
      <c r="B192" s="237"/>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x14ac:dyDescent="0.15">
      <c r="A193" s="236" t="s">
        <v>145</v>
      </c>
      <c r="B193" s="238"/>
      <c r="C193" s="237"/>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x14ac:dyDescent="0.15">
      <c r="A194" s="93"/>
      <c r="B194" s="93"/>
      <c r="C194" s="93"/>
      <c r="E194" s="92"/>
      <c r="F194" s="86"/>
      <c r="G194" s="94"/>
      <c r="H194" s="86"/>
      <c r="I194" s="94"/>
      <c r="J194" s="86"/>
      <c r="K194" s="94"/>
      <c r="L194" s="86"/>
      <c r="M194" s="94"/>
      <c r="N194" s="86"/>
      <c r="O194" s="94"/>
      <c r="P194" s="86"/>
      <c r="Q194" s="94"/>
      <c r="R194" s="86"/>
      <c r="S194" s="94"/>
    </row>
    <row r="195" spans="1:19" x14ac:dyDescent="0.15">
      <c r="A195" s="239" t="s">
        <v>245</v>
      </c>
      <c r="B195" s="239"/>
      <c r="C195" s="239"/>
      <c r="E195" s="92"/>
      <c r="F195" s="86"/>
      <c r="G195" s="94"/>
      <c r="H195" s="86"/>
      <c r="I195" s="94"/>
      <c r="J195" s="86"/>
      <c r="K195" s="94"/>
      <c r="L195" s="86"/>
      <c r="M195" s="94"/>
      <c r="N195" s="86"/>
      <c r="O195" s="94"/>
      <c r="P195" s="86"/>
      <c r="Q195" s="94"/>
      <c r="R195" s="86"/>
      <c r="S195" s="94"/>
    </row>
    <row r="196" spans="1:19" x14ac:dyDescent="0.15">
      <c r="A196" s="236" t="s">
        <v>198</v>
      </c>
      <c r="B196" s="237"/>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x14ac:dyDescent="0.15">
      <c r="A197" s="236" t="s">
        <v>198</v>
      </c>
      <c r="B197" s="237"/>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x14ac:dyDescent="0.15">
      <c r="A198" s="236" t="s">
        <v>246</v>
      </c>
      <c r="B198" s="237"/>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x14ac:dyDescent="0.15">
      <c r="A199" s="236" t="s">
        <v>246</v>
      </c>
      <c r="B199" s="237"/>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x14ac:dyDescent="0.15">
      <c r="A200" s="236" t="s">
        <v>247</v>
      </c>
      <c r="B200" s="237"/>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x14ac:dyDescent="0.15">
      <c r="A201" s="236" t="s">
        <v>247</v>
      </c>
      <c r="B201" s="237"/>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x14ac:dyDescent="0.15">
      <c r="A202" s="85"/>
      <c r="B202" s="85"/>
      <c r="C202" s="85"/>
      <c r="D202" s="85"/>
      <c r="E202" s="85"/>
      <c r="F202" s="86"/>
      <c r="G202" s="86"/>
      <c r="H202" s="86"/>
      <c r="I202" s="86"/>
      <c r="J202" s="86"/>
      <c r="K202" s="86"/>
      <c r="L202" s="86"/>
      <c r="M202" s="86"/>
      <c r="N202" s="86"/>
      <c r="O202" s="86"/>
      <c r="P202" s="86"/>
      <c r="Q202" s="86"/>
      <c r="R202" s="86"/>
      <c r="S202" s="86"/>
    </row>
    <row r="203" spans="1:19" x14ac:dyDescent="0.15">
      <c r="A203" s="87" t="s">
        <v>248</v>
      </c>
      <c r="B203" s="85"/>
      <c r="C203" s="85"/>
      <c r="D203" s="85"/>
      <c r="E203" s="85"/>
      <c r="F203" s="86"/>
      <c r="G203" s="86"/>
      <c r="H203" s="86"/>
      <c r="I203" s="86"/>
      <c r="J203" s="86"/>
      <c r="K203" s="86"/>
      <c r="L203" s="86"/>
      <c r="M203" s="86"/>
      <c r="N203" s="86"/>
      <c r="O203" s="86"/>
      <c r="P203" s="86"/>
      <c r="Q203" s="86"/>
      <c r="R203" s="86"/>
      <c r="S203" s="86"/>
    </row>
    <row r="204" spans="1:19" x14ac:dyDescent="0.15">
      <c r="A204" s="229" t="s">
        <v>284</v>
      </c>
      <c r="B204" s="229"/>
      <c r="C204" s="80" t="s">
        <v>267</v>
      </c>
      <c r="D204" s="85"/>
      <c r="E204" s="85"/>
      <c r="F204" s="86"/>
      <c r="G204" s="146" t="s">
        <v>398</v>
      </c>
      <c r="H204" s="86"/>
      <c r="I204" s="76" t="s">
        <v>278</v>
      </c>
      <c r="J204" s="86"/>
      <c r="K204" s="76" t="s">
        <v>298</v>
      </c>
      <c r="L204" s="86"/>
      <c r="M204" s="86"/>
      <c r="N204" s="86"/>
      <c r="O204" s="86"/>
      <c r="P204" s="86"/>
      <c r="Q204" s="86"/>
      <c r="R204" s="86"/>
      <c r="S204" s="86"/>
    </row>
    <row r="205" spans="1:19" x14ac:dyDescent="0.15">
      <c r="A205" s="236" t="s">
        <v>253</v>
      </c>
      <c r="B205" s="237"/>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x14ac:dyDescent="0.15">
      <c r="A206" s="236" t="s">
        <v>253</v>
      </c>
      <c r="B206" s="237"/>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x14ac:dyDescent="0.15">
      <c r="A207" s="85"/>
      <c r="B207" s="85"/>
      <c r="C207" s="85"/>
      <c r="D207" s="85"/>
      <c r="E207" s="85"/>
      <c r="F207" s="86"/>
      <c r="G207" s="86"/>
      <c r="H207" s="86"/>
      <c r="I207" s="86"/>
      <c r="J207" s="86"/>
      <c r="K207" s="86"/>
      <c r="L207" s="86"/>
      <c r="M207" s="86"/>
      <c r="N207" s="86"/>
      <c r="O207" s="86"/>
      <c r="P207" s="86"/>
      <c r="Q207" s="86"/>
      <c r="R207" s="86"/>
      <c r="S207" s="86"/>
    </row>
    <row r="208" spans="1:19" x14ac:dyDescent="0.15">
      <c r="A208" s="87" t="s">
        <v>256</v>
      </c>
      <c r="B208" s="85"/>
      <c r="C208" s="85"/>
      <c r="D208" s="85"/>
      <c r="E208" s="85"/>
      <c r="F208" s="86"/>
      <c r="G208" s="86"/>
      <c r="H208" s="86"/>
      <c r="I208" s="86"/>
      <c r="J208" s="86"/>
      <c r="K208" s="86"/>
      <c r="L208" s="86"/>
      <c r="M208" s="86"/>
      <c r="N208" s="86"/>
      <c r="O208" s="86"/>
      <c r="P208" s="86"/>
      <c r="Q208" s="86"/>
      <c r="R208" s="86"/>
      <c r="S208" s="86"/>
    </row>
    <row r="209" spans="1:19" x14ac:dyDescent="0.15">
      <c r="A209" s="229" t="s">
        <v>284</v>
      </c>
      <c r="B209" s="229"/>
      <c r="C209" s="80" t="s">
        <v>267</v>
      </c>
      <c r="D209" s="85"/>
      <c r="E209" s="85"/>
      <c r="F209" s="86"/>
      <c r="G209" s="146" t="s">
        <v>457</v>
      </c>
      <c r="H209" s="86"/>
      <c r="I209" s="76" t="s">
        <v>235</v>
      </c>
      <c r="J209" s="86"/>
      <c r="K209" s="76" t="s">
        <v>285</v>
      </c>
      <c r="L209" s="86"/>
      <c r="M209" s="86"/>
      <c r="N209" s="86"/>
      <c r="O209" s="86"/>
      <c r="P209" s="86"/>
      <c r="Q209" s="86"/>
      <c r="R209" s="86"/>
      <c r="S209" s="86"/>
    </row>
    <row r="210" spans="1:19" x14ac:dyDescent="0.15">
      <c r="A210" s="236" t="s">
        <v>287</v>
      </c>
      <c r="B210" s="237"/>
      <c r="C210" s="77" t="s">
        <v>261</v>
      </c>
      <c r="D210" s="85"/>
      <c r="E210" s="85"/>
      <c r="F210" s="86"/>
      <c r="G210" s="79">
        <v>439800</v>
      </c>
      <c r="H210" s="86"/>
      <c r="I210" s="79"/>
      <c r="J210" s="86"/>
      <c r="K210" s="79"/>
      <c r="L210" s="86" t="s">
        <v>262</v>
      </c>
      <c r="M210" s="86"/>
      <c r="N210" s="86"/>
      <c r="O210" s="86"/>
      <c r="P210" s="86"/>
      <c r="Q210" s="86"/>
      <c r="R210" s="86"/>
      <c r="S210" s="86"/>
    </row>
    <row r="211" spans="1:19" x14ac:dyDescent="0.15">
      <c r="A211" s="236" t="s">
        <v>287</v>
      </c>
      <c r="B211" s="237"/>
      <c r="C211" s="77" t="s">
        <v>264</v>
      </c>
      <c r="D211" s="85"/>
      <c r="E211" s="85"/>
      <c r="F211" s="86"/>
      <c r="G211" s="79"/>
      <c r="H211" s="86"/>
      <c r="I211" s="79"/>
      <c r="J211" s="86"/>
      <c r="K211" s="79"/>
      <c r="L211" s="86" t="s">
        <v>265</v>
      </c>
      <c r="M211" s="86"/>
      <c r="N211" s="86"/>
      <c r="O211" s="86"/>
      <c r="P211" s="86"/>
      <c r="Q211" s="86"/>
      <c r="R211" s="86"/>
      <c r="S211" s="86"/>
    </row>
    <row r="212" spans="1:19" x14ac:dyDescent="0.15">
      <c r="A212" s="85"/>
      <c r="B212" s="85"/>
      <c r="C212" s="85"/>
      <c r="D212" s="85"/>
      <c r="E212" s="85"/>
      <c r="F212" s="86"/>
      <c r="G212" s="86"/>
      <c r="H212" s="86"/>
      <c r="I212" s="86"/>
      <c r="J212" s="86"/>
      <c r="K212" s="86"/>
      <c r="L212" s="86"/>
      <c r="M212" s="86"/>
      <c r="N212" s="86"/>
      <c r="O212" s="86"/>
      <c r="P212" s="86"/>
      <c r="Q212" s="86"/>
      <c r="R212" s="86"/>
      <c r="S212" s="86"/>
    </row>
    <row r="213" spans="1:19" x14ac:dyDescent="0.15">
      <c r="A213" s="75" t="s">
        <v>300</v>
      </c>
      <c r="F213" s="73"/>
      <c r="G213" s="73"/>
      <c r="H213" s="73"/>
      <c r="I213" s="73"/>
      <c r="J213" s="73"/>
      <c r="K213" s="73"/>
      <c r="L213" s="73"/>
      <c r="M213" s="73"/>
      <c r="N213" s="73"/>
      <c r="O213" s="73"/>
      <c r="P213" s="73"/>
      <c r="Q213" s="73"/>
      <c r="R213" s="73"/>
      <c r="S213" s="73"/>
    </row>
    <row r="214" spans="1:19" x14ac:dyDescent="0.15">
      <c r="A214" s="230" t="s">
        <v>188</v>
      </c>
      <c r="B214" s="230"/>
      <c r="C214" s="231" t="s">
        <v>189</v>
      </c>
      <c r="D214" s="232" t="s">
        <v>267</v>
      </c>
      <c r="E214" s="232" t="s">
        <v>268</v>
      </c>
      <c r="F214" s="225" t="s">
        <v>398</v>
      </c>
      <c r="G214" s="225"/>
      <c r="H214" s="225" t="s">
        <v>278</v>
      </c>
      <c r="I214" s="225"/>
      <c r="J214" s="225" t="s">
        <v>285</v>
      </c>
      <c r="K214" s="225"/>
      <c r="L214" s="225" t="s">
        <v>279</v>
      </c>
      <c r="M214" s="225"/>
      <c r="N214" s="226" t="s">
        <v>301</v>
      </c>
      <c r="O214" s="227"/>
      <c r="P214" s="226" t="s">
        <v>281</v>
      </c>
      <c r="Q214" s="227"/>
      <c r="R214" s="226" t="s">
        <v>240</v>
      </c>
      <c r="S214" s="227"/>
    </row>
    <row r="215" spans="1:19" x14ac:dyDescent="0.15">
      <c r="A215" s="230"/>
      <c r="B215" s="230"/>
      <c r="C215" s="230"/>
      <c r="D215" s="233"/>
      <c r="E215" s="233"/>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x14ac:dyDescent="0.15">
      <c r="A216" s="234" t="s">
        <v>274</v>
      </c>
      <c r="B216" s="241"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x14ac:dyDescent="0.15">
      <c r="A217" s="240"/>
      <c r="B217" s="242"/>
      <c r="C217" s="77" t="s">
        <v>205</v>
      </c>
      <c r="D217" s="77" t="s">
        <v>206</v>
      </c>
      <c r="E217" s="77" t="s">
        <v>204</v>
      </c>
      <c r="F217" s="78"/>
      <c r="G217" s="78"/>
      <c r="H217" s="78"/>
      <c r="I217" s="78"/>
      <c r="J217" s="78"/>
      <c r="K217" s="78"/>
      <c r="L217" s="78"/>
      <c r="M217" s="78"/>
      <c r="N217" s="78"/>
      <c r="O217" s="78"/>
      <c r="P217" s="78"/>
      <c r="Q217" s="78"/>
      <c r="R217" s="78"/>
      <c r="S217" s="78"/>
    </row>
    <row r="218" spans="1:19" x14ac:dyDescent="0.15">
      <c r="A218" s="240"/>
      <c r="B218" s="241" t="s">
        <v>275</v>
      </c>
      <c r="C218" s="77" t="s">
        <v>202</v>
      </c>
      <c r="D218" s="77" t="s">
        <v>203</v>
      </c>
      <c r="E218" s="77" t="s">
        <v>204</v>
      </c>
      <c r="F218" s="78"/>
      <c r="G218" s="78"/>
      <c r="H218" s="78"/>
      <c r="I218" s="78"/>
      <c r="J218" s="78"/>
      <c r="K218" s="78"/>
      <c r="L218" s="78"/>
      <c r="M218" s="78"/>
      <c r="N218" s="78"/>
      <c r="O218" s="78"/>
      <c r="P218" s="78"/>
      <c r="Q218" s="78"/>
      <c r="R218" s="78"/>
      <c r="S218" s="78"/>
    </row>
    <row r="219" spans="1:19" x14ac:dyDescent="0.15">
      <c r="A219" s="240"/>
      <c r="B219" s="242"/>
      <c r="C219" s="77" t="s">
        <v>205</v>
      </c>
      <c r="D219" s="77" t="s">
        <v>206</v>
      </c>
      <c r="E219" s="77" t="s">
        <v>204</v>
      </c>
      <c r="F219" s="78"/>
      <c r="G219" s="78"/>
      <c r="H219" s="78"/>
      <c r="I219" s="78"/>
      <c r="J219" s="78"/>
      <c r="K219" s="78"/>
      <c r="L219" s="78"/>
      <c r="M219" s="78"/>
      <c r="N219" s="78"/>
      <c r="O219" s="78"/>
      <c r="P219" s="78"/>
      <c r="Q219" s="78"/>
      <c r="R219" s="78"/>
      <c r="S219" s="78"/>
    </row>
    <row r="220" spans="1:19" x14ac:dyDescent="0.15">
      <c r="A220" s="228" t="s">
        <v>215</v>
      </c>
      <c r="B220" s="228"/>
      <c r="C220" s="77" t="s">
        <v>202</v>
      </c>
      <c r="D220" s="77" t="s">
        <v>203</v>
      </c>
      <c r="E220" s="77" t="s">
        <v>204</v>
      </c>
      <c r="F220" s="78"/>
      <c r="G220" s="101"/>
      <c r="H220" s="78"/>
      <c r="I220" s="101">
        <v>186647951</v>
      </c>
      <c r="J220" s="78"/>
      <c r="K220" s="78"/>
      <c r="L220" s="78"/>
      <c r="M220" s="78"/>
      <c r="N220" s="78"/>
      <c r="O220" s="78"/>
      <c r="P220" s="78"/>
      <c r="Q220" s="78"/>
      <c r="R220" s="78"/>
      <c r="S220" s="78"/>
    </row>
    <row r="221" spans="1:19" x14ac:dyDescent="0.15">
      <c r="A221" s="228" t="s">
        <v>216</v>
      </c>
      <c r="B221" s="228"/>
      <c r="C221" s="77" t="s">
        <v>202</v>
      </c>
      <c r="D221" s="77" t="s">
        <v>217</v>
      </c>
      <c r="E221" s="77" t="s">
        <v>218</v>
      </c>
      <c r="F221" s="78"/>
      <c r="G221" s="78"/>
      <c r="H221" s="78"/>
      <c r="I221" s="78"/>
      <c r="J221" s="78"/>
      <c r="K221" s="78"/>
      <c r="L221" s="78"/>
      <c r="M221" s="78"/>
      <c r="N221" s="78"/>
      <c r="O221" s="78"/>
      <c r="P221" s="78"/>
      <c r="Q221" s="78"/>
      <c r="R221" s="78"/>
      <c r="S221" s="78"/>
    </row>
    <row r="222" spans="1:19" x14ac:dyDescent="0.15">
      <c r="A222" s="228" t="s">
        <v>219</v>
      </c>
      <c r="B222" s="228"/>
      <c r="C222" s="77" t="s">
        <v>202</v>
      </c>
      <c r="D222" s="77" t="s">
        <v>217</v>
      </c>
      <c r="E222" s="77" t="s">
        <v>220</v>
      </c>
      <c r="F222" s="78"/>
      <c r="G222" s="78"/>
      <c r="H222" s="78"/>
      <c r="I222" s="78"/>
      <c r="J222" s="78"/>
      <c r="K222" s="78"/>
      <c r="L222" s="78"/>
      <c r="M222" s="78"/>
      <c r="N222" s="78"/>
      <c r="O222" s="78"/>
      <c r="P222" s="78"/>
      <c r="Q222" s="78"/>
      <c r="R222" s="78"/>
      <c r="S222" s="78"/>
    </row>
    <row r="223" spans="1:19" x14ac:dyDescent="0.15">
      <c r="A223" s="228" t="s">
        <v>221</v>
      </c>
      <c r="B223" s="228"/>
      <c r="C223" s="77" t="s">
        <v>202</v>
      </c>
      <c r="D223" s="77" t="s">
        <v>217</v>
      </c>
      <c r="E223" s="77" t="s">
        <v>220</v>
      </c>
      <c r="F223" s="78"/>
      <c r="G223" s="78"/>
      <c r="H223" s="78"/>
      <c r="I223" s="78"/>
      <c r="J223" s="78"/>
      <c r="K223" s="78"/>
      <c r="L223" s="78"/>
      <c r="M223" s="78"/>
      <c r="N223" s="78"/>
      <c r="O223" s="78"/>
      <c r="P223" s="78"/>
      <c r="Q223" s="78"/>
      <c r="R223" s="78"/>
      <c r="S223" s="78"/>
    </row>
    <row r="224" spans="1:19" x14ac:dyDescent="0.15">
      <c r="A224" s="230"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x14ac:dyDescent="0.15">
      <c r="A225" s="230"/>
      <c r="B225" s="77" t="s">
        <v>225</v>
      </c>
      <c r="C225" s="77" t="s">
        <v>202</v>
      </c>
      <c r="D225" s="77"/>
      <c r="E225" s="77"/>
      <c r="F225" s="78"/>
      <c r="G225" s="78"/>
      <c r="H225" s="78"/>
      <c r="I225" s="78"/>
      <c r="J225" s="78"/>
      <c r="K225" s="78"/>
      <c r="L225" s="78"/>
      <c r="M225" s="78"/>
      <c r="N225" s="78"/>
      <c r="O225" s="78"/>
      <c r="P225" s="78"/>
      <c r="Q225" s="78"/>
      <c r="R225" s="78"/>
      <c r="S225" s="78"/>
    </row>
    <row r="226" spans="1:19" x14ac:dyDescent="0.15">
      <c r="A226" s="230"/>
      <c r="B226" s="77" t="s">
        <v>226</v>
      </c>
      <c r="C226" s="77" t="s">
        <v>202</v>
      </c>
      <c r="D226" s="77"/>
      <c r="E226" s="77"/>
      <c r="F226" s="78"/>
      <c r="G226" s="78"/>
      <c r="H226" s="78"/>
      <c r="I226" s="78"/>
      <c r="J226" s="78"/>
      <c r="K226" s="78"/>
      <c r="L226" s="78"/>
      <c r="M226" s="78"/>
      <c r="N226" s="78"/>
      <c r="O226" s="78"/>
      <c r="P226" s="78"/>
      <c r="Q226" s="78"/>
      <c r="R226" s="78"/>
      <c r="S226" s="78"/>
    </row>
    <row r="227" spans="1:19" x14ac:dyDescent="0.15">
      <c r="A227" s="230"/>
      <c r="B227" s="77" t="s">
        <v>227</v>
      </c>
      <c r="C227" s="77" t="s">
        <v>202</v>
      </c>
      <c r="D227" s="77"/>
      <c r="E227" s="77"/>
      <c r="F227" s="78"/>
      <c r="G227" s="78"/>
      <c r="H227" s="78"/>
      <c r="I227" s="78"/>
      <c r="J227" s="78"/>
      <c r="K227" s="78"/>
      <c r="L227" s="78"/>
      <c r="M227" s="78"/>
      <c r="N227" s="78"/>
      <c r="O227" s="78"/>
      <c r="P227" s="78"/>
      <c r="Q227" s="78"/>
      <c r="R227" s="78"/>
      <c r="S227" s="78"/>
    </row>
    <row r="228" spans="1:19" x14ac:dyDescent="0.15">
      <c r="A228" s="230"/>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x14ac:dyDescent="0.15">
      <c r="A229" s="230"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x14ac:dyDescent="0.15">
      <c r="A230" s="230"/>
      <c r="B230" s="77" t="s">
        <v>277</v>
      </c>
      <c r="C230" s="77" t="s">
        <v>205</v>
      </c>
      <c r="D230" s="77"/>
      <c r="E230" s="77"/>
      <c r="F230" s="78"/>
      <c r="G230" s="78"/>
      <c r="H230" s="78"/>
      <c r="I230" s="78"/>
      <c r="J230" s="78"/>
      <c r="K230" s="78"/>
      <c r="L230" s="78"/>
      <c r="M230" s="78"/>
      <c r="N230" s="78"/>
      <c r="O230" s="78"/>
      <c r="P230" s="78"/>
      <c r="Q230" s="78"/>
      <c r="R230" s="78"/>
      <c r="S230" s="78"/>
    </row>
    <row r="231" spans="1:19" x14ac:dyDescent="0.15">
      <c r="A231" s="230"/>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x14ac:dyDescent="0.15">
      <c r="A232" s="230" t="s">
        <v>233</v>
      </c>
      <c r="B232" s="230"/>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x14ac:dyDescent="0.15">
      <c r="A233" s="230"/>
      <c r="B233" s="230"/>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x14ac:dyDescent="0.15">
      <c r="A234" s="230" t="s">
        <v>145</v>
      </c>
      <c r="B234" s="230"/>
      <c r="C234" s="230"/>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x14ac:dyDescent="0.15">
      <c r="A235" s="85"/>
      <c r="B235" s="85"/>
      <c r="C235" s="85"/>
      <c r="D235" s="85"/>
      <c r="E235" s="85"/>
      <c r="F235" s="86"/>
      <c r="G235" s="86"/>
      <c r="H235" s="86"/>
      <c r="I235" s="86"/>
      <c r="J235" s="86"/>
      <c r="K235" s="86"/>
      <c r="L235" s="86"/>
      <c r="M235" s="86"/>
      <c r="N235" s="86"/>
      <c r="O235" s="86"/>
      <c r="P235" s="86"/>
      <c r="Q235" s="86"/>
      <c r="R235" s="86"/>
      <c r="S235" s="86"/>
    </row>
    <row r="236" spans="1:19" x14ac:dyDescent="0.15">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x14ac:dyDescent="0.15">
      <c r="A237" s="229" t="s">
        <v>267</v>
      </c>
      <c r="B237" s="229"/>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x14ac:dyDescent="0.15">
      <c r="A238" s="230" t="s">
        <v>206</v>
      </c>
      <c r="B238" s="230"/>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x14ac:dyDescent="0.15">
      <c r="A239" s="230" t="s">
        <v>203</v>
      </c>
      <c r="B239" s="230"/>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x14ac:dyDescent="0.15">
      <c r="A240" s="236" t="s">
        <v>217</v>
      </c>
      <c r="B240" s="237"/>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x14ac:dyDescent="0.15">
      <c r="A241" s="236" t="s">
        <v>217</v>
      </c>
      <c r="B241" s="237"/>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x14ac:dyDescent="0.15">
      <c r="A242" s="236" t="s">
        <v>217</v>
      </c>
      <c r="B242" s="237"/>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x14ac:dyDescent="0.15">
      <c r="A243" s="236" t="s">
        <v>145</v>
      </c>
      <c r="B243" s="238"/>
      <c r="C243" s="237"/>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x14ac:dyDescent="0.15">
      <c r="A244" s="93"/>
      <c r="B244" s="93"/>
      <c r="C244" s="93"/>
      <c r="E244" s="92"/>
      <c r="F244" s="86"/>
      <c r="G244" s="94"/>
      <c r="H244" s="86"/>
      <c r="I244" s="94"/>
      <c r="J244" s="86"/>
      <c r="K244" s="94"/>
      <c r="L244" s="86"/>
      <c r="M244" s="94"/>
      <c r="N244" s="86"/>
      <c r="O244" s="94"/>
      <c r="P244" s="86"/>
      <c r="Q244" s="94"/>
      <c r="R244" s="86"/>
      <c r="S244" s="94"/>
    </row>
    <row r="245" spans="1:19" x14ac:dyDescent="0.15">
      <c r="A245" s="239" t="s">
        <v>245</v>
      </c>
      <c r="B245" s="239"/>
      <c r="C245" s="239"/>
      <c r="E245" s="92"/>
      <c r="F245" s="86"/>
      <c r="G245" s="94"/>
      <c r="H245" s="86"/>
      <c r="I245" s="94"/>
      <c r="J245" s="86"/>
      <c r="K245" s="94"/>
      <c r="L245" s="86"/>
      <c r="M245" s="94"/>
      <c r="N245" s="86"/>
      <c r="O245" s="94"/>
      <c r="P245" s="86"/>
      <c r="Q245" s="94"/>
      <c r="R245" s="86"/>
      <c r="S245" s="94"/>
    </row>
    <row r="246" spans="1:19" x14ac:dyDescent="0.15">
      <c r="A246" s="236" t="s">
        <v>198</v>
      </c>
      <c r="B246" s="237"/>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x14ac:dyDescent="0.15">
      <c r="A247" s="236" t="s">
        <v>198</v>
      </c>
      <c r="B247" s="237"/>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x14ac:dyDescent="0.15">
      <c r="A248" s="236" t="s">
        <v>246</v>
      </c>
      <c r="B248" s="237"/>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x14ac:dyDescent="0.15">
      <c r="A249" s="236" t="s">
        <v>246</v>
      </c>
      <c r="B249" s="237"/>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x14ac:dyDescent="0.15">
      <c r="A250" s="236" t="s">
        <v>247</v>
      </c>
      <c r="B250" s="237"/>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x14ac:dyDescent="0.15">
      <c r="A251" s="236" t="s">
        <v>247</v>
      </c>
      <c r="B251" s="237"/>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x14ac:dyDescent="0.15">
      <c r="A252" s="85"/>
      <c r="B252" s="85"/>
      <c r="C252" s="85"/>
      <c r="D252" s="85"/>
      <c r="E252" s="85"/>
      <c r="F252" s="86"/>
      <c r="G252" s="86"/>
      <c r="H252" s="86"/>
      <c r="I252" s="86"/>
      <c r="J252" s="86"/>
      <c r="K252" s="86"/>
      <c r="L252" s="86"/>
      <c r="M252" s="86"/>
      <c r="N252" s="86"/>
      <c r="O252" s="86"/>
      <c r="P252" s="86"/>
      <c r="Q252" s="86"/>
      <c r="R252" s="86"/>
      <c r="S252" s="86"/>
    </row>
    <row r="253" spans="1:19" x14ac:dyDescent="0.15">
      <c r="A253" s="87" t="s">
        <v>248</v>
      </c>
      <c r="B253" s="85"/>
      <c r="C253" s="85"/>
      <c r="D253" s="85"/>
      <c r="E253" s="85"/>
      <c r="F253" s="86"/>
      <c r="G253" s="86"/>
      <c r="H253" s="86"/>
      <c r="I253" s="86"/>
      <c r="J253" s="86"/>
      <c r="K253" s="86"/>
      <c r="L253" s="86"/>
      <c r="M253" s="86"/>
      <c r="N253" s="86"/>
      <c r="O253" s="86"/>
      <c r="P253" s="86"/>
      <c r="Q253" s="86"/>
      <c r="R253" s="86"/>
      <c r="S253" s="86"/>
    </row>
    <row r="254" spans="1:19" x14ac:dyDescent="0.15">
      <c r="A254" s="229" t="s">
        <v>284</v>
      </c>
      <c r="B254" s="229"/>
      <c r="C254" s="80" t="s">
        <v>267</v>
      </c>
      <c r="D254" s="85"/>
      <c r="E254" s="85"/>
      <c r="F254" s="86"/>
      <c r="G254" s="146" t="s">
        <v>398</v>
      </c>
      <c r="H254" s="86"/>
      <c r="I254" s="76" t="s">
        <v>251</v>
      </c>
      <c r="J254" s="86"/>
      <c r="K254" s="76" t="s">
        <v>298</v>
      </c>
      <c r="L254" s="86"/>
      <c r="M254" s="86"/>
      <c r="N254" s="86"/>
      <c r="O254" s="86"/>
      <c r="P254" s="86"/>
      <c r="Q254" s="86"/>
      <c r="R254" s="86"/>
      <c r="S254" s="86"/>
    </row>
    <row r="255" spans="1:19" x14ac:dyDescent="0.15">
      <c r="A255" s="236" t="s">
        <v>253</v>
      </c>
      <c r="B255" s="237"/>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x14ac:dyDescent="0.15">
      <c r="A256" s="236" t="s">
        <v>253</v>
      </c>
      <c r="B256" s="237"/>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x14ac:dyDescent="0.15">
      <c r="A257" s="85"/>
      <c r="B257" s="85"/>
      <c r="C257" s="85"/>
      <c r="D257" s="85"/>
      <c r="E257" s="85"/>
      <c r="F257" s="86"/>
      <c r="G257" s="86"/>
      <c r="H257" s="86"/>
      <c r="I257" s="86"/>
      <c r="J257" s="86"/>
      <c r="K257" s="86"/>
      <c r="L257" s="86"/>
      <c r="M257" s="86"/>
      <c r="N257" s="86"/>
      <c r="O257" s="86"/>
      <c r="P257" s="86"/>
      <c r="Q257" s="86"/>
      <c r="R257" s="86"/>
      <c r="S257" s="86"/>
    </row>
    <row r="258" spans="1:19" x14ac:dyDescent="0.15">
      <c r="A258" s="87" t="s">
        <v>256</v>
      </c>
      <c r="B258" s="85"/>
      <c r="C258" s="85"/>
      <c r="D258" s="85"/>
      <c r="E258" s="85"/>
      <c r="F258" s="86"/>
      <c r="G258" s="86"/>
      <c r="H258" s="86"/>
      <c r="I258" s="86"/>
      <c r="J258" s="86"/>
      <c r="K258" s="86"/>
      <c r="L258" s="86"/>
      <c r="M258" s="86"/>
      <c r="N258" s="86"/>
      <c r="O258" s="86"/>
      <c r="P258" s="86"/>
      <c r="Q258" s="86"/>
      <c r="R258" s="86"/>
      <c r="S258" s="86"/>
    </row>
    <row r="259" spans="1:19" x14ac:dyDescent="0.15">
      <c r="A259" s="229" t="s">
        <v>284</v>
      </c>
      <c r="B259" s="229"/>
      <c r="C259" s="80" t="s">
        <v>267</v>
      </c>
      <c r="D259" s="85"/>
      <c r="E259" s="85"/>
      <c r="F259" s="86"/>
      <c r="G259" s="146" t="s">
        <v>398</v>
      </c>
      <c r="H259" s="86"/>
      <c r="I259" s="76" t="s">
        <v>304</v>
      </c>
      <c r="J259" s="86"/>
      <c r="K259" s="76" t="s">
        <v>269</v>
      </c>
      <c r="L259" s="86"/>
      <c r="M259" s="86"/>
      <c r="N259" s="86"/>
      <c r="O259" s="86"/>
      <c r="P259" s="86"/>
      <c r="Q259" s="86"/>
      <c r="R259" s="86"/>
      <c r="S259" s="86"/>
    </row>
    <row r="260" spans="1:19" x14ac:dyDescent="0.15">
      <c r="A260" s="236" t="s">
        <v>287</v>
      </c>
      <c r="B260" s="237"/>
      <c r="C260" s="77" t="s">
        <v>261</v>
      </c>
      <c r="D260" s="85"/>
      <c r="E260" s="85"/>
      <c r="F260" s="86"/>
      <c r="G260" s="79"/>
      <c r="H260" s="86"/>
      <c r="I260" s="79"/>
      <c r="J260" s="86"/>
      <c r="K260" s="79"/>
      <c r="L260" s="86" t="s">
        <v>262</v>
      </c>
      <c r="M260" s="86"/>
      <c r="N260" s="86"/>
      <c r="O260" s="86"/>
      <c r="P260" s="86"/>
      <c r="Q260" s="86"/>
      <c r="R260" s="86"/>
      <c r="S260" s="86"/>
    </row>
    <row r="261" spans="1:19" x14ac:dyDescent="0.15">
      <c r="A261" s="236" t="s">
        <v>287</v>
      </c>
      <c r="B261" s="237"/>
      <c r="C261" s="77" t="s">
        <v>264</v>
      </c>
      <c r="D261" s="85"/>
      <c r="E261" s="85"/>
      <c r="F261" s="86"/>
      <c r="G261" s="79"/>
      <c r="H261" s="86"/>
      <c r="I261" s="79"/>
      <c r="J261" s="86"/>
      <c r="K261" s="79"/>
      <c r="L261" s="86" t="s">
        <v>265</v>
      </c>
      <c r="M261" s="86"/>
      <c r="N261" s="86"/>
      <c r="O261" s="86"/>
      <c r="P261" s="86"/>
      <c r="Q261" s="86"/>
      <c r="R261" s="86"/>
      <c r="S261" s="86"/>
    </row>
    <row r="263" spans="1:19" x14ac:dyDescent="0.15">
      <c r="A263" s="75" t="s">
        <v>305</v>
      </c>
      <c r="F263" s="73"/>
      <c r="G263" s="73"/>
      <c r="H263" s="73"/>
      <c r="I263" s="73"/>
      <c r="J263" s="73"/>
      <c r="K263" s="73"/>
      <c r="L263" s="73"/>
      <c r="M263" s="73"/>
      <c r="N263" s="73"/>
      <c r="O263" s="73"/>
      <c r="P263" s="73"/>
      <c r="Q263" s="73"/>
      <c r="R263" s="73"/>
      <c r="S263" s="73"/>
    </row>
    <row r="264" spans="1:19" x14ac:dyDescent="0.15">
      <c r="A264" s="230" t="s">
        <v>188</v>
      </c>
      <c r="B264" s="230"/>
      <c r="C264" s="231" t="s">
        <v>189</v>
      </c>
      <c r="D264" s="232" t="s">
        <v>267</v>
      </c>
      <c r="E264" s="232" t="s">
        <v>268</v>
      </c>
      <c r="F264" s="225" t="s">
        <v>398</v>
      </c>
      <c r="G264" s="225"/>
      <c r="H264" s="225" t="s">
        <v>251</v>
      </c>
      <c r="I264" s="225"/>
      <c r="J264" s="225" t="s">
        <v>269</v>
      </c>
      <c r="K264" s="225"/>
      <c r="L264" s="225" t="s">
        <v>279</v>
      </c>
      <c r="M264" s="225"/>
      <c r="N264" s="226" t="s">
        <v>301</v>
      </c>
      <c r="O264" s="227"/>
      <c r="P264" s="226" t="s">
        <v>306</v>
      </c>
      <c r="Q264" s="227"/>
      <c r="R264" s="226" t="s">
        <v>307</v>
      </c>
      <c r="S264" s="227"/>
    </row>
    <row r="265" spans="1:19" x14ac:dyDescent="0.15">
      <c r="A265" s="230"/>
      <c r="B265" s="230"/>
      <c r="C265" s="230"/>
      <c r="D265" s="233"/>
      <c r="E265" s="233"/>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x14ac:dyDescent="0.15">
      <c r="A266" s="234" t="s">
        <v>274</v>
      </c>
      <c r="B266" s="241"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x14ac:dyDescent="0.15">
      <c r="A267" s="240"/>
      <c r="B267" s="242"/>
      <c r="C267" s="77" t="s">
        <v>205</v>
      </c>
      <c r="D267" s="77" t="s">
        <v>206</v>
      </c>
      <c r="E267" s="77" t="s">
        <v>204</v>
      </c>
      <c r="F267" s="78"/>
      <c r="G267" s="78"/>
      <c r="H267" s="78"/>
      <c r="I267" s="78"/>
      <c r="J267" s="78"/>
      <c r="K267" s="78"/>
      <c r="L267" s="78"/>
      <c r="M267" s="78"/>
      <c r="N267" s="78"/>
      <c r="O267" s="78"/>
      <c r="P267" s="78"/>
      <c r="Q267" s="78"/>
      <c r="R267" s="78"/>
      <c r="S267" s="78"/>
    </row>
    <row r="268" spans="1:19" x14ac:dyDescent="0.15">
      <c r="A268" s="240"/>
      <c r="B268" s="241" t="s">
        <v>275</v>
      </c>
      <c r="C268" s="77" t="s">
        <v>202</v>
      </c>
      <c r="D268" s="77" t="s">
        <v>203</v>
      </c>
      <c r="E268" s="77" t="s">
        <v>204</v>
      </c>
      <c r="F268" s="78"/>
      <c r="G268" s="78"/>
      <c r="H268" s="78"/>
      <c r="I268" s="78"/>
      <c r="J268" s="78"/>
      <c r="K268" s="78"/>
      <c r="L268" s="78"/>
      <c r="M268" s="78"/>
      <c r="N268" s="78"/>
      <c r="O268" s="78"/>
      <c r="P268" s="78"/>
      <c r="Q268" s="78"/>
      <c r="R268" s="78"/>
      <c r="S268" s="78"/>
    </row>
    <row r="269" spans="1:19" x14ac:dyDescent="0.15">
      <c r="A269" s="240"/>
      <c r="B269" s="242"/>
      <c r="C269" s="77" t="s">
        <v>205</v>
      </c>
      <c r="D269" s="77" t="s">
        <v>206</v>
      </c>
      <c r="E269" s="77" t="s">
        <v>204</v>
      </c>
      <c r="F269" s="78"/>
      <c r="G269" s="78"/>
      <c r="H269" s="78"/>
      <c r="I269" s="78"/>
      <c r="J269" s="78"/>
      <c r="K269" s="78"/>
      <c r="L269" s="78"/>
      <c r="M269" s="78"/>
      <c r="N269" s="78"/>
      <c r="O269" s="78"/>
      <c r="P269" s="78"/>
      <c r="Q269" s="78"/>
      <c r="R269" s="78"/>
      <c r="S269" s="78"/>
    </row>
    <row r="270" spans="1:19" x14ac:dyDescent="0.15">
      <c r="A270" s="228" t="s">
        <v>215</v>
      </c>
      <c r="B270" s="228"/>
      <c r="C270" s="77" t="s">
        <v>202</v>
      </c>
      <c r="D270" s="77" t="s">
        <v>203</v>
      </c>
      <c r="E270" s="77" t="s">
        <v>204</v>
      </c>
      <c r="F270" s="78"/>
      <c r="G270" s="78"/>
      <c r="H270" s="78">
        <v>2318807</v>
      </c>
      <c r="I270" s="78"/>
      <c r="J270" s="78"/>
      <c r="K270" s="78"/>
      <c r="L270" s="78"/>
      <c r="M270" s="78"/>
      <c r="N270" s="78"/>
      <c r="O270" s="78"/>
      <c r="P270" s="78"/>
      <c r="Q270" s="78"/>
      <c r="R270" s="78"/>
      <c r="S270" s="78"/>
    </row>
    <row r="271" spans="1:19" x14ac:dyDescent="0.15">
      <c r="A271" s="228" t="s">
        <v>216</v>
      </c>
      <c r="B271" s="228"/>
      <c r="C271" s="77" t="s">
        <v>202</v>
      </c>
      <c r="D271" s="77" t="s">
        <v>217</v>
      </c>
      <c r="E271" s="77" t="s">
        <v>218</v>
      </c>
      <c r="F271" s="78"/>
      <c r="G271" s="78"/>
      <c r="H271" s="78"/>
      <c r="I271" s="78"/>
      <c r="J271" s="78"/>
      <c r="K271" s="78"/>
      <c r="L271" s="78"/>
      <c r="M271" s="78"/>
      <c r="N271" s="78"/>
      <c r="O271" s="78"/>
      <c r="P271" s="78"/>
      <c r="Q271" s="78"/>
      <c r="R271" s="78"/>
      <c r="S271" s="78"/>
    </row>
    <row r="272" spans="1:19" x14ac:dyDescent="0.15">
      <c r="A272" s="228" t="s">
        <v>219</v>
      </c>
      <c r="B272" s="228"/>
      <c r="C272" s="77" t="s">
        <v>202</v>
      </c>
      <c r="D272" s="77" t="s">
        <v>217</v>
      </c>
      <c r="E272" s="77" t="s">
        <v>220</v>
      </c>
      <c r="F272" s="78"/>
      <c r="G272" s="78"/>
      <c r="H272" s="78"/>
      <c r="I272" s="78"/>
      <c r="J272" s="78"/>
      <c r="K272" s="78"/>
      <c r="L272" s="78"/>
      <c r="M272" s="78"/>
      <c r="N272" s="78"/>
      <c r="O272" s="78"/>
      <c r="P272" s="78"/>
      <c r="Q272" s="78"/>
      <c r="R272" s="78"/>
      <c r="S272" s="78"/>
    </row>
    <row r="273" spans="1:19" x14ac:dyDescent="0.15">
      <c r="A273" s="228" t="s">
        <v>221</v>
      </c>
      <c r="B273" s="228"/>
      <c r="C273" s="77" t="s">
        <v>202</v>
      </c>
      <c r="D273" s="77" t="s">
        <v>217</v>
      </c>
      <c r="E273" s="77" t="s">
        <v>220</v>
      </c>
      <c r="F273" s="78"/>
      <c r="G273" s="78"/>
      <c r="H273" s="78"/>
      <c r="I273" s="78"/>
      <c r="J273" s="78"/>
      <c r="K273" s="78"/>
      <c r="L273" s="78"/>
      <c r="M273" s="78"/>
      <c r="N273" s="78"/>
      <c r="O273" s="78"/>
      <c r="P273" s="78"/>
      <c r="Q273" s="78"/>
      <c r="R273" s="78"/>
      <c r="S273" s="78"/>
    </row>
    <row r="274" spans="1:19" x14ac:dyDescent="0.15">
      <c r="A274" s="230"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x14ac:dyDescent="0.15">
      <c r="A275" s="230"/>
      <c r="B275" s="77" t="s">
        <v>225</v>
      </c>
      <c r="C275" s="77" t="s">
        <v>202</v>
      </c>
      <c r="D275" s="77"/>
      <c r="E275" s="77"/>
      <c r="F275" s="78"/>
      <c r="G275" s="78"/>
      <c r="H275" s="78"/>
      <c r="I275" s="78"/>
      <c r="J275" s="78"/>
      <c r="K275" s="78"/>
      <c r="L275" s="78"/>
      <c r="M275" s="78"/>
      <c r="N275" s="78"/>
      <c r="O275" s="78"/>
      <c r="P275" s="78"/>
      <c r="Q275" s="78"/>
      <c r="R275" s="78"/>
      <c r="S275" s="78"/>
    </row>
    <row r="276" spans="1:19" x14ac:dyDescent="0.15">
      <c r="A276" s="230"/>
      <c r="B276" s="77" t="s">
        <v>226</v>
      </c>
      <c r="C276" s="77" t="s">
        <v>202</v>
      </c>
      <c r="D276" s="77"/>
      <c r="E276" s="77"/>
      <c r="F276" s="78"/>
      <c r="G276" s="78"/>
      <c r="H276" s="78"/>
      <c r="I276" s="78"/>
      <c r="J276" s="78"/>
      <c r="K276" s="78"/>
      <c r="L276" s="78"/>
      <c r="M276" s="78"/>
      <c r="N276" s="78"/>
      <c r="O276" s="78"/>
      <c r="P276" s="78"/>
      <c r="Q276" s="78"/>
      <c r="R276" s="78"/>
      <c r="S276" s="78"/>
    </row>
    <row r="277" spans="1:19" x14ac:dyDescent="0.15">
      <c r="A277" s="230"/>
      <c r="B277" s="77" t="s">
        <v>227</v>
      </c>
      <c r="C277" s="77" t="s">
        <v>202</v>
      </c>
      <c r="D277" s="77"/>
      <c r="E277" s="77"/>
      <c r="F277" s="78"/>
      <c r="G277" s="78"/>
      <c r="H277" s="78"/>
      <c r="I277" s="78"/>
      <c r="J277" s="78"/>
      <c r="K277" s="78"/>
      <c r="L277" s="78"/>
      <c r="M277" s="78"/>
      <c r="N277" s="78"/>
      <c r="O277" s="78"/>
      <c r="P277" s="78"/>
      <c r="Q277" s="78"/>
      <c r="R277" s="78"/>
      <c r="S277" s="78"/>
    </row>
    <row r="278" spans="1:19" x14ac:dyDescent="0.15">
      <c r="A278" s="230"/>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x14ac:dyDescent="0.15">
      <c r="A279" s="230"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x14ac:dyDescent="0.15">
      <c r="A280" s="230"/>
      <c r="B280" s="77" t="s">
        <v>277</v>
      </c>
      <c r="C280" s="77" t="s">
        <v>205</v>
      </c>
      <c r="D280" s="77"/>
      <c r="E280" s="77"/>
      <c r="F280" s="78"/>
      <c r="G280" s="78"/>
      <c r="H280" s="78"/>
      <c r="I280" s="78"/>
      <c r="J280" s="78"/>
      <c r="K280" s="78"/>
      <c r="L280" s="78"/>
      <c r="M280" s="78"/>
      <c r="N280" s="78"/>
      <c r="O280" s="78"/>
      <c r="P280" s="78"/>
      <c r="Q280" s="78"/>
      <c r="R280" s="78"/>
      <c r="S280" s="78"/>
    </row>
    <row r="281" spans="1:19" x14ac:dyDescent="0.15">
      <c r="A281" s="230"/>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x14ac:dyDescent="0.15">
      <c r="A282" s="230" t="s">
        <v>233</v>
      </c>
      <c r="B282" s="230"/>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x14ac:dyDescent="0.15">
      <c r="A283" s="230"/>
      <c r="B283" s="230"/>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x14ac:dyDescent="0.15">
      <c r="A284" s="230" t="s">
        <v>145</v>
      </c>
      <c r="B284" s="230"/>
      <c r="C284" s="230"/>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x14ac:dyDescent="0.15">
      <c r="A285" s="85"/>
      <c r="B285" s="85"/>
      <c r="C285" s="85"/>
      <c r="D285" s="85"/>
      <c r="E285" s="85"/>
      <c r="F285" s="86"/>
      <c r="G285" s="86"/>
      <c r="H285" s="86"/>
      <c r="I285" s="86"/>
      <c r="J285" s="86"/>
      <c r="K285" s="86"/>
      <c r="L285" s="86"/>
      <c r="M285" s="86"/>
      <c r="N285" s="86"/>
      <c r="O285" s="86"/>
      <c r="P285" s="86"/>
      <c r="Q285" s="86"/>
      <c r="R285" s="86"/>
      <c r="S285" s="86"/>
    </row>
    <row r="286" spans="1:19" x14ac:dyDescent="0.15">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x14ac:dyDescent="0.15">
      <c r="A287" s="229" t="s">
        <v>267</v>
      </c>
      <c r="B287" s="229"/>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x14ac:dyDescent="0.15">
      <c r="A288" s="230" t="s">
        <v>206</v>
      </c>
      <c r="B288" s="230"/>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x14ac:dyDescent="0.15">
      <c r="A289" s="230" t="s">
        <v>203</v>
      </c>
      <c r="B289" s="230"/>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x14ac:dyDescent="0.15">
      <c r="A290" s="236" t="s">
        <v>217</v>
      </c>
      <c r="B290" s="237"/>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x14ac:dyDescent="0.15">
      <c r="A291" s="236" t="s">
        <v>217</v>
      </c>
      <c r="B291" s="237"/>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x14ac:dyDescent="0.15">
      <c r="A292" s="236" t="s">
        <v>217</v>
      </c>
      <c r="B292" s="237"/>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x14ac:dyDescent="0.15">
      <c r="A293" s="236" t="s">
        <v>145</v>
      </c>
      <c r="B293" s="238"/>
      <c r="C293" s="237"/>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x14ac:dyDescent="0.15">
      <c r="A294" s="93"/>
      <c r="B294" s="93"/>
      <c r="C294" s="93"/>
      <c r="E294" s="92"/>
      <c r="F294" s="86"/>
      <c r="G294" s="94"/>
      <c r="H294" s="86"/>
      <c r="I294" s="94"/>
      <c r="J294" s="86"/>
      <c r="K294" s="94"/>
      <c r="L294" s="86"/>
      <c r="M294" s="94"/>
      <c r="N294" s="86"/>
      <c r="O294" s="94"/>
      <c r="P294" s="86"/>
      <c r="Q294" s="94"/>
      <c r="R294" s="86"/>
      <c r="S294" s="94"/>
    </row>
    <row r="295" spans="1:19" x14ac:dyDescent="0.15">
      <c r="A295" s="239" t="s">
        <v>245</v>
      </c>
      <c r="B295" s="239"/>
      <c r="C295" s="239"/>
      <c r="E295" s="92"/>
      <c r="F295" s="86"/>
      <c r="G295" s="94"/>
      <c r="H295" s="86"/>
      <c r="I295" s="94"/>
      <c r="J295" s="86"/>
      <c r="K295" s="94"/>
      <c r="L295" s="86"/>
      <c r="M295" s="94"/>
      <c r="N295" s="86"/>
      <c r="O295" s="94"/>
      <c r="P295" s="86"/>
      <c r="Q295" s="94"/>
      <c r="R295" s="86"/>
      <c r="S295" s="94"/>
    </row>
    <row r="296" spans="1:19" x14ac:dyDescent="0.15">
      <c r="A296" s="236" t="s">
        <v>198</v>
      </c>
      <c r="B296" s="237"/>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x14ac:dyDescent="0.15">
      <c r="A297" s="236" t="s">
        <v>198</v>
      </c>
      <c r="B297" s="237"/>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x14ac:dyDescent="0.15">
      <c r="A298" s="236" t="s">
        <v>246</v>
      </c>
      <c r="B298" s="237"/>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x14ac:dyDescent="0.15">
      <c r="A299" s="236" t="s">
        <v>246</v>
      </c>
      <c r="B299" s="237"/>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x14ac:dyDescent="0.15">
      <c r="A300" s="236" t="s">
        <v>247</v>
      </c>
      <c r="B300" s="237"/>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x14ac:dyDescent="0.15">
      <c r="A301" s="236" t="s">
        <v>247</v>
      </c>
      <c r="B301" s="237"/>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x14ac:dyDescent="0.15">
      <c r="A302" s="85"/>
      <c r="B302" s="85"/>
      <c r="C302" s="85"/>
      <c r="D302" s="85"/>
      <c r="E302" s="85"/>
      <c r="F302" s="86"/>
      <c r="G302" s="86"/>
      <c r="H302" s="86"/>
      <c r="I302" s="86"/>
      <c r="J302" s="86"/>
      <c r="K302" s="86"/>
      <c r="L302" s="86"/>
      <c r="M302" s="86"/>
      <c r="N302" s="86"/>
      <c r="O302" s="86"/>
      <c r="P302" s="86"/>
      <c r="Q302" s="86"/>
      <c r="R302" s="86"/>
      <c r="S302" s="86"/>
    </row>
    <row r="303" spans="1:19" x14ac:dyDescent="0.15">
      <c r="A303" s="87" t="s">
        <v>248</v>
      </c>
      <c r="B303" s="85"/>
      <c r="C303" s="85"/>
      <c r="D303" s="85"/>
      <c r="E303" s="85"/>
      <c r="F303" s="86"/>
      <c r="G303" s="86"/>
      <c r="H303" s="86"/>
      <c r="I303" s="86"/>
      <c r="J303" s="86"/>
      <c r="K303" s="86"/>
      <c r="L303" s="86"/>
      <c r="M303" s="86"/>
      <c r="N303" s="86"/>
      <c r="O303" s="86"/>
      <c r="P303" s="86"/>
      <c r="Q303" s="86"/>
      <c r="R303" s="86"/>
      <c r="S303" s="86"/>
    </row>
    <row r="304" spans="1:19" x14ac:dyDescent="0.15">
      <c r="A304" s="229" t="s">
        <v>284</v>
      </c>
      <c r="B304" s="229"/>
      <c r="C304" s="80" t="s">
        <v>267</v>
      </c>
      <c r="D304" s="85"/>
      <c r="E304" s="85"/>
      <c r="F304" s="86"/>
      <c r="G304" s="146" t="s">
        <v>398</v>
      </c>
      <c r="H304" s="86"/>
      <c r="I304" s="76" t="s">
        <v>309</v>
      </c>
      <c r="J304" s="86"/>
      <c r="K304" s="76" t="s">
        <v>269</v>
      </c>
      <c r="L304" s="86"/>
      <c r="M304" s="86"/>
      <c r="N304" s="86"/>
      <c r="O304" s="86"/>
      <c r="P304" s="86"/>
      <c r="Q304" s="86"/>
      <c r="R304" s="86"/>
      <c r="S304" s="86"/>
    </row>
    <row r="305" spans="1:19" x14ac:dyDescent="0.15">
      <c r="A305" s="236" t="s">
        <v>253</v>
      </c>
      <c r="B305" s="237"/>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x14ac:dyDescent="0.15">
      <c r="A306" s="236" t="s">
        <v>253</v>
      </c>
      <c r="B306" s="237"/>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x14ac:dyDescent="0.15">
      <c r="A307" s="85"/>
      <c r="B307" s="85"/>
      <c r="C307" s="85"/>
      <c r="D307" s="85"/>
      <c r="E307" s="85"/>
      <c r="F307" s="86"/>
      <c r="G307" s="86"/>
      <c r="H307" s="86"/>
      <c r="I307" s="86"/>
      <c r="J307" s="86"/>
      <c r="K307" s="86"/>
      <c r="L307" s="86"/>
      <c r="M307" s="86"/>
      <c r="N307" s="86"/>
      <c r="O307" s="86"/>
      <c r="P307" s="86"/>
      <c r="Q307" s="86"/>
      <c r="R307" s="86"/>
      <c r="S307" s="86"/>
    </row>
    <row r="308" spans="1:19" x14ac:dyDescent="0.15">
      <c r="A308" s="87" t="s">
        <v>256</v>
      </c>
      <c r="B308" s="85"/>
      <c r="C308" s="85"/>
      <c r="D308" s="85"/>
      <c r="E308" s="85"/>
      <c r="F308" s="86"/>
      <c r="G308" s="86"/>
      <c r="H308" s="86"/>
      <c r="I308" s="86"/>
      <c r="J308" s="86"/>
      <c r="K308" s="86"/>
      <c r="L308" s="86"/>
      <c r="M308" s="86"/>
      <c r="N308" s="86"/>
      <c r="O308" s="86"/>
      <c r="P308" s="86"/>
      <c r="Q308" s="86"/>
      <c r="R308" s="86"/>
      <c r="S308" s="86"/>
    </row>
    <row r="309" spans="1:19" x14ac:dyDescent="0.15">
      <c r="A309" s="229" t="s">
        <v>284</v>
      </c>
      <c r="B309" s="229"/>
      <c r="C309" s="80" t="s">
        <v>267</v>
      </c>
      <c r="D309" s="85"/>
      <c r="E309" s="85"/>
      <c r="F309" s="86"/>
      <c r="G309" s="146" t="s">
        <v>461</v>
      </c>
      <c r="H309" s="86"/>
      <c r="I309" s="76" t="s">
        <v>310</v>
      </c>
      <c r="J309" s="86"/>
      <c r="K309" s="76" t="s">
        <v>298</v>
      </c>
      <c r="L309" s="86"/>
      <c r="M309" s="86"/>
      <c r="N309" s="86"/>
      <c r="O309" s="86"/>
      <c r="P309" s="86"/>
      <c r="Q309" s="86"/>
      <c r="R309" s="86"/>
      <c r="S309" s="86"/>
    </row>
    <row r="310" spans="1:19" x14ac:dyDescent="0.15">
      <c r="A310" s="236" t="s">
        <v>287</v>
      </c>
      <c r="B310" s="237"/>
      <c r="C310" s="77" t="s">
        <v>261</v>
      </c>
      <c r="D310" s="85"/>
      <c r="E310" s="85"/>
      <c r="F310" s="86"/>
      <c r="G310" s="79"/>
      <c r="H310" s="86"/>
      <c r="I310" s="79"/>
      <c r="J310" s="86"/>
      <c r="K310" s="79"/>
      <c r="L310" s="86" t="s">
        <v>262</v>
      </c>
      <c r="M310" s="86"/>
      <c r="N310" s="86"/>
      <c r="O310" s="86"/>
      <c r="P310" s="86"/>
      <c r="Q310" s="86"/>
      <c r="R310" s="86"/>
      <c r="S310" s="86"/>
    </row>
    <row r="311" spans="1:19" x14ac:dyDescent="0.15">
      <c r="A311" s="236" t="s">
        <v>287</v>
      </c>
      <c r="B311" s="237"/>
      <c r="C311" s="77" t="s">
        <v>264</v>
      </c>
      <c r="D311" s="85"/>
      <c r="E311" s="85"/>
      <c r="F311" s="86"/>
      <c r="G311" s="79"/>
      <c r="H311" s="86"/>
      <c r="I311" s="79"/>
      <c r="J311" s="86"/>
      <c r="K311" s="79"/>
      <c r="L311" s="86" t="s">
        <v>265</v>
      </c>
      <c r="M311" s="86"/>
      <c r="N311" s="86"/>
      <c r="O311" s="86"/>
      <c r="P311" s="86"/>
      <c r="Q311" s="86"/>
      <c r="R311" s="86"/>
      <c r="S311" s="8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55</v>
      </c>
    </row>
    <row r="2" spans="1:10" ht="13.5" x14ac:dyDescent="0.15">
      <c r="A2" s="29" t="s">
        <v>105</v>
      </c>
    </row>
    <row r="3" spans="1:10" ht="13.5" x14ac:dyDescent="0.15">
      <c r="A3" s="29" t="s">
        <v>478</v>
      </c>
    </row>
    <row r="4" spans="1:10" ht="13.5" x14ac:dyDescent="0.15">
      <c r="J4" s="3" t="s">
        <v>5</v>
      </c>
    </row>
    <row r="5" spans="1:10" ht="22.5" customHeight="1" x14ac:dyDescent="0.15">
      <c r="A5" s="14" t="s">
        <v>45</v>
      </c>
      <c r="B5" s="8" t="s">
        <v>56</v>
      </c>
      <c r="C5" s="9" t="s">
        <v>57</v>
      </c>
      <c r="D5" s="9" t="s">
        <v>58</v>
      </c>
      <c r="E5" s="9" t="s">
        <v>59</v>
      </c>
      <c r="F5" s="9" t="s">
        <v>60</v>
      </c>
      <c r="G5" s="9" t="s">
        <v>61</v>
      </c>
      <c r="H5" s="9" t="s">
        <v>62</v>
      </c>
      <c r="I5" s="9" t="s">
        <v>63</v>
      </c>
      <c r="J5" s="8" t="s">
        <v>64</v>
      </c>
    </row>
    <row r="6" spans="1:10" ht="18" customHeight="1" x14ac:dyDescent="0.15">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65</v>
      </c>
    </row>
    <row r="2" spans="1:9" ht="13.5" x14ac:dyDescent="0.15">
      <c r="A2" s="29" t="s">
        <v>105</v>
      </c>
    </row>
    <row r="3" spans="1:9" ht="13.5" x14ac:dyDescent="0.15">
      <c r="A3" s="29" t="s">
        <v>478</v>
      </c>
    </row>
    <row r="4" spans="1:9" ht="13.5" x14ac:dyDescent="0.15">
      <c r="H4" s="3" t="s">
        <v>5</v>
      </c>
    </row>
    <row r="5" spans="1:9" ht="37.5" customHeight="1" x14ac:dyDescent="0.15">
      <c r="A5" s="14" t="s">
        <v>45</v>
      </c>
      <c r="B5" s="8" t="s">
        <v>66</v>
      </c>
      <c r="C5" s="9" t="s">
        <v>67</v>
      </c>
      <c r="D5" s="9" t="s">
        <v>68</v>
      </c>
      <c r="E5" s="9" t="s">
        <v>69</v>
      </c>
      <c r="F5" s="9" t="s">
        <v>70</v>
      </c>
      <c r="G5" s="9" t="s">
        <v>71</v>
      </c>
      <c r="H5" s="8" t="s">
        <v>72</v>
      </c>
      <c r="I5" s="9" t="s">
        <v>73</v>
      </c>
    </row>
    <row r="6" spans="1:9" ht="18" customHeight="1" x14ac:dyDescent="0.15">
      <c r="A6" s="15">
        <v>4673528317</v>
      </c>
      <c r="B6" s="167">
        <v>4044137000</v>
      </c>
      <c r="C6" s="167">
        <v>608391000</v>
      </c>
      <c r="D6" s="167">
        <v>17199000</v>
      </c>
      <c r="E6" s="167">
        <v>2260000</v>
      </c>
      <c r="F6" s="167">
        <v>1124000</v>
      </c>
      <c r="G6" s="167"/>
      <c r="H6" s="18">
        <f>A6-SUM(B6:G6)</f>
        <v>417317</v>
      </c>
      <c r="I6" s="2"/>
    </row>
    <row r="10" spans="1:9" x14ac:dyDescent="0.15">
      <c r="A10" s="41" t="s">
        <v>111</v>
      </c>
    </row>
    <row r="11" spans="1:9" x14ac:dyDescent="0.15">
      <c r="A11" s="43" t="s">
        <v>112</v>
      </c>
      <c r="B11" s="34" t="s">
        <v>113</v>
      </c>
      <c r="C11" s="34" t="s">
        <v>113</v>
      </c>
    </row>
    <row r="12" spans="1:9" x14ac:dyDescent="0.15">
      <c r="A12" s="43" t="s">
        <v>115</v>
      </c>
      <c r="B12" s="34" t="s">
        <v>125</v>
      </c>
      <c r="C12" s="34" t="s">
        <v>125</v>
      </c>
    </row>
    <row r="13" spans="1:9" x14ac:dyDescent="0.15">
      <c r="A13" s="43" t="s">
        <v>117</v>
      </c>
      <c r="B13" s="34" t="s">
        <v>101</v>
      </c>
      <c r="C13" s="34" t="s">
        <v>311</v>
      </c>
    </row>
    <row r="15" spans="1:9" x14ac:dyDescent="0.15">
      <c r="A15" s="41" t="s">
        <v>126</v>
      </c>
    </row>
    <row r="16" spans="1:9" x14ac:dyDescent="0.15">
      <c r="A16" s="43" t="s">
        <v>112</v>
      </c>
      <c r="B16" s="34" t="s">
        <v>113</v>
      </c>
      <c r="C16" s="34" t="s">
        <v>113</v>
      </c>
    </row>
    <row r="17" spans="1:3" x14ac:dyDescent="0.15">
      <c r="A17" s="43" t="s">
        <v>115</v>
      </c>
      <c r="B17" s="34" t="s">
        <v>312</v>
      </c>
      <c r="C17" s="223"/>
    </row>
    <row r="18" spans="1:3" x14ac:dyDescent="0.15">
      <c r="A18" s="43"/>
      <c r="B18" s="34" t="s">
        <v>395</v>
      </c>
      <c r="C18" s="223"/>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77</v>
      </c>
    </row>
    <row r="2" spans="1:2" ht="13.5" x14ac:dyDescent="0.15">
      <c r="A2" s="29" t="s">
        <v>105</v>
      </c>
    </row>
    <row r="3" spans="1:2" ht="13.5" x14ac:dyDescent="0.15">
      <c r="A3" s="29" t="s">
        <v>478</v>
      </c>
    </row>
    <row r="4" spans="1:2" ht="13.5" x14ac:dyDescent="0.15">
      <c r="B4" s="3" t="s">
        <v>5</v>
      </c>
    </row>
    <row r="5" spans="1:2" ht="22.5" customHeight="1" x14ac:dyDescent="0.15">
      <c r="A5" s="16" t="s">
        <v>74</v>
      </c>
      <c r="B5" s="8" t="s">
        <v>75</v>
      </c>
    </row>
    <row r="6" spans="1:2" ht="18" customHeight="1" x14ac:dyDescent="0.15">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4"/>
  <sheetViews>
    <sheetView showGridLines="0" view="pageBreakPreview" zoomScaleNormal="100" zoomScaleSheetLayoutView="100" workbookViewId="0">
      <selection activeCell="A13" sqref="A13:XFD14"/>
    </sheetView>
  </sheetViews>
  <sheetFormatPr defaultColWidth="8.875" defaultRowHeight="11.25" x14ac:dyDescent="0.15"/>
  <cols>
    <col min="1" max="1" width="43.375" style="20" customWidth="1"/>
    <col min="2" max="2" width="14.875" style="20" customWidth="1"/>
    <col min="3" max="3" width="16.875" style="20" customWidth="1"/>
    <col min="4" max="11" width="14.875" style="20" hidden="1" customWidth="1"/>
    <col min="12" max="16384" width="8.875" style="20"/>
  </cols>
  <sheetData>
    <row r="1" spans="1:11" ht="20.25" customHeight="1" x14ac:dyDescent="0.2">
      <c r="A1" s="19" t="s">
        <v>503</v>
      </c>
    </row>
    <row r="2" spans="1:11" ht="20.25" customHeight="1" x14ac:dyDescent="0.15">
      <c r="A2" s="29" t="s">
        <v>500</v>
      </c>
    </row>
    <row r="3" spans="1:11" ht="20.25" customHeight="1" x14ac:dyDescent="0.15">
      <c r="A3" s="29" t="s">
        <v>517</v>
      </c>
    </row>
    <row r="4" spans="1:11" ht="13.5" x14ac:dyDescent="0.15">
      <c r="C4" s="3" t="s">
        <v>5</v>
      </c>
      <c r="K4" s="3" t="s">
        <v>5</v>
      </c>
    </row>
    <row r="5" spans="1:11" s="190" customFormat="1" ht="22.5" customHeight="1" x14ac:dyDescent="0.15">
      <c r="A5" s="244" t="s">
        <v>502</v>
      </c>
      <c r="B5" s="243" t="s">
        <v>45</v>
      </c>
      <c r="C5" s="189"/>
      <c r="D5" s="245" t="s">
        <v>46</v>
      </c>
      <c r="E5" s="246" t="s">
        <v>47</v>
      </c>
      <c r="F5" s="244" t="s">
        <v>48</v>
      </c>
      <c r="G5" s="246" t="s">
        <v>49</v>
      </c>
      <c r="H5" s="243" t="s">
        <v>50</v>
      </c>
      <c r="I5" s="188"/>
      <c r="J5" s="189"/>
      <c r="K5" s="244" t="s">
        <v>3</v>
      </c>
    </row>
    <row r="6" spans="1:11" s="190" customFormat="1" ht="22.5" customHeight="1" x14ac:dyDescent="0.15">
      <c r="A6" s="244"/>
      <c r="B6" s="244"/>
      <c r="C6" s="187" t="s">
        <v>51</v>
      </c>
      <c r="D6" s="245"/>
      <c r="E6" s="244"/>
      <c r="F6" s="244"/>
      <c r="G6" s="244"/>
      <c r="H6" s="244"/>
      <c r="I6" s="187" t="s">
        <v>52</v>
      </c>
      <c r="J6" s="187" t="s">
        <v>53</v>
      </c>
      <c r="K6" s="244"/>
    </row>
    <row r="7" spans="1:11" s="190" customFormat="1" ht="18" customHeight="1" x14ac:dyDescent="0.15">
      <c r="A7" s="172" t="s">
        <v>501</v>
      </c>
      <c r="B7" s="185">
        <v>4546560590</v>
      </c>
      <c r="C7" s="185">
        <v>695101105</v>
      </c>
      <c r="D7" s="191"/>
      <c r="E7" s="171"/>
      <c r="F7" s="171"/>
      <c r="G7" s="171"/>
      <c r="H7" s="171"/>
      <c r="I7" s="171"/>
      <c r="J7" s="171"/>
      <c r="K7" s="192">
        <f>B7</f>
        <v>4546560590</v>
      </c>
    </row>
    <row r="8" spans="1:11" s="190" customFormat="1" ht="18" customHeight="1" x14ac:dyDescent="0.15">
      <c r="A8" s="172" t="s">
        <v>518</v>
      </c>
      <c r="B8" s="176" t="s">
        <v>463</v>
      </c>
      <c r="C8" s="176" t="s">
        <v>463</v>
      </c>
      <c r="D8" s="191"/>
      <c r="E8" s="171"/>
      <c r="F8" s="171"/>
      <c r="G8" s="171"/>
      <c r="H8" s="171"/>
      <c r="I8" s="171"/>
      <c r="J8" s="171"/>
      <c r="K8" s="192" t="str">
        <f t="shared" ref="K8:K22" si="0">B8</f>
        <v>-</v>
      </c>
    </row>
    <row r="9" spans="1:11" s="190" customFormat="1" ht="18" customHeight="1" x14ac:dyDescent="0.15">
      <c r="A9" s="172" t="s">
        <v>519</v>
      </c>
      <c r="B9" s="176" t="s">
        <v>463</v>
      </c>
      <c r="C9" s="176" t="s">
        <v>463</v>
      </c>
      <c r="D9" s="191"/>
      <c r="E9" s="171"/>
      <c r="F9" s="171"/>
      <c r="G9" s="171"/>
      <c r="H9" s="171"/>
      <c r="I9" s="171"/>
      <c r="J9" s="171"/>
      <c r="K9" s="192" t="str">
        <f t="shared" si="0"/>
        <v>-</v>
      </c>
    </row>
    <row r="10" spans="1:11" s="190" customFormat="1" ht="18" customHeight="1" x14ac:dyDescent="0.15">
      <c r="A10" s="172" t="s">
        <v>520</v>
      </c>
      <c r="B10" s="176" t="s">
        <v>463</v>
      </c>
      <c r="C10" s="176" t="s">
        <v>463</v>
      </c>
      <c r="D10" s="191"/>
      <c r="E10" s="171"/>
      <c r="F10" s="171"/>
      <c r="G10" s="171"/>
      <c r="H10" s="171"/>
      <c r="I10" s="171"/>
      <c r="J10" s="171"/>
      <c r="K10" s="192" t="str">
        <f t="shared" si="0"/>
        <v>-</v>
      </c>
    </row>
    <row r="11" spans="1:11" s="190" customFormat="1" ht="18" customHeight="1" x14ac:dyDescent="0.15">
      <c r="A11" s="172" t="s">
        <v>521</v>
      </c>
      <c r="B11" s="185">
        <v>6378710507</v>
      </c>
      <c r="C11" s="185">
        <v>39286337</v>
      </c>
      <c r="D11" s="191"/>
      <c r="E11" s="171"/>
      <c r="F11" s="171"/>
      <c r="G11" s="171"/>
      <c r="H11" s="171"/>
      <c r="I11" s="171"/>
      <c r="J11" s="171"/>
      <c r="K11" s="192">
        <f t="shared" si="0"/>
        <v>6378710507</v>
      </c>
    </row>
    <row r="12" spans="1:11" s="190" customFormat="1" ht="18" customHeight="1" x14ac:dyDescent="0.15">
      <c r="A12" s="172" t="s">
        <v>522</v>
      </c>
      <c r="B12" s="185">
        <v>264317822</v>
      </c>
      <c r="C12" s="185">
        <v>27017936</v>
      </c>
      <c r="D12" s="191"/>
      <c r="E12" s="171"/>
      <c r="F12" s="171"/>
      <c r="G12" s="171"/>
      <c r="H12" s="171"/>
      <c r="I12" s="171"/>
      <c r="J12" s="171"/>
      <c r="K12" s="192">
        <f t="shared" si="0"/>
        <v>264317822</v>
      </c>
    </row>
    <row r="13" spans="1:11" s="190" customFormat="1" ht="18" hidden="1" customHeight="1" x14ac:dyDescent="0.15">
      <c r="A13" s="172"/>
      <c r="B13" s="185"/>
      <c r="C13" s="185"/>
      <c r="D13" s="191"/>
      <c r="E13" s="171"/>
      <c r="F13" s="171"/>
      <c r="G13" s="171"/>
      <c r="H13" s="171"/>
      <c r="I13" s="171"/>
      <c r="J13" s="171"/>
      <c r="K13" s="192">
        <f t="shared" si="0"/>
        <v>0</v>
      </c>
    </row>
    <row r="14" spans="1:11" s="190" customFormat="1" ht="18" hidden="1" customHeight="1" x14ac:dyDescent="0.15">
      <c r="A14" s="172"/>
      <c r="B14" s="185"/>
      <c r="C14" s="185"/>
      <c r="D14" s="191"/>
      <c r="E14" s="171"/>
      <c r="F14" s="171"/>
      <c r="G14" s="171"/>
      <c r="H14" s="171"/>
      <c r="I14" s="171"/>
      <c r="J14" s="171"/>
      <c r="K14" s="192">
        <f t="shared" si="0"/>
        <v>0</v>
      </c>
    </row>
    <row r="15" spans="1:11" s="190" customFormat="1" ht="18" hidden="1" customHeight="1" x14ac:dyDescent="0.15">
      <c r="A15" s="193"/>
      <c r="B15" s="192"/>
      <c r="C15" s="171"/>
      <c r="D15" s="191"/>
      <c r="E15" s="171"/>
      <c r="F15" s="171"/>
      <c r="G15" s="171"/>
      <c r="H15" s="171"/>
      <c r="I15" s="171"/>
      <c r="J15" s="171"/>
      <c r="K15" s="192">
        <f t="shared" si="0"/>
        <v>0</v>
      </c>
    </row>
    <row r="16" spans="1:11" s="190" customFormat="1" ht="18" hidden="1" customHeight="1" x14ac:dyDescent="0.15">
      <c r="A16" s="193"/>
      <c r="B16" s="192"/>
      <c r="C16" s="171"/>
      <c r="D16" s="191"/>
      <c r="E16" s="171"/>
      <c r="F16" s="171"/>
      <c r="G16" s="171"/>
      <c r="H16" s="171"/>
      <c r="I16" s="171"/>
      <c r="J16" s="171"/>
      <c r="K16" s="192">
        <f t="shared" si="0"/>
        <v>0</v>
      </c>
    </row>
    <row r="17" spans="1:11" s="190" customFormat="1" ht="18" hidden="1" customHeight="1" x14ac:dyDescent="0.15">
      <c r="A17" s="194"/>
      <c r="B17" s="195"/>
      <c r="C17" s="201"/>
      <c r="D17" s="196"/>
      <c r="E17" s="171"/>
      <c r="F17" s="171"/>
      <c r="G17" s="171"/>
      <c r="H17" s="171"/>
      <c r="I17" s="171"/>
      <c r="J17" s="171"/>
      <c r="K17" s="192">
        <f t="shared" si="0"/>
        <v>0</v>
      </c>
    </row>
    <row r="18" spans="1:11" s="190" customFormat="1" ht="18" hidden="1" customHeight="1" x14ac:dyDescent="0.15">
      <c r="A18" s="194"/>
      <c r="B18" s="195"/>
      <c r="C18" s="201"/>
      <c r="D18" s="196"/>
      <c r="E18" s="171"/>
      <c r="F18" s="171"/>
      <c r="G18" s="171"/>
      <c r="H18" s="171"/>
      <c r="I18" s="171"/>
      <c r="J18" s="171"/>
      <c r="K18" s="192">
        <f t="shared" si="0"/>
        <v>0</v>
      </c>
    </row>
    <row r="19" spans="1:11" s="190" customFormat="1" ht="18" hidden="1" customHeight="1" x14ac:dyDescent="0.15">
      <c r="A19" s="194"/>
      <c r="B19" s="195"/>
      <c r="C19" s="201"/>
      <c r="D19" s="196"/>
      <c r="E19" s="171"/>
      <c r="F19" s="171"/>
      <c r="G19" s="171"/>
      <c r="H19" s="171"/>
      <c r="I19" s="171"/>
      <c r="J19" s="171"/>
      <c r="K19" s="192">
        <f t="shared" si="0"/>
        <v>0</v>
      </c>
    </row>
    <row r="20" spans="1:11" s="190" customFormat="1" ht="18" hidden="1" customHeight="1" x14ac:dyDescent="0.15">
      <c r="A20" s="194"/>
      <c r="B20" s="195"/>
      <c r="C20" s="201"/>
      <c r="D20" s="196"/>
      <c r="E20" s="171"/>
      <c r="F20" s="171"/>
      <c r="G20" s="171"/>
      <c r="H20" s="171"/>
      <c r="I20" s="171"/>
      <c r="J20" s="171"/>
      <c r="K20" s="192">
        <f t="shared" si="0"/>
        <v>0</v>
      </c>
    </row>
    <row r="21" spans="1:11" s="190" customFormat="1" ht="18" hidden="1" customHeight="1" x14ac:dyDescent="0.15">
      <c r="A21" s="194"/>
      <c r="B21" s="195"/>
      <c r="C21" s="201"/>
      <c r="D21" s="196"/>
      <c r="E21" s="171"/>
      <c r="F21" s="171"/>
      <c r="G21" s="171"/>
      <c r="H21" s="171"/>
      <c r="I21" s="171"/>
      <c r="J21" s="171"/>
      <c r="K21" s="192">
        <f t="shared" si="0"/>
        <v>0</v>
      </c>
    </row>
    <row r="22" spans="1:11" s="190" customFormat="1" ht="18" hidden="1" customHeight="1" x14ac:dyDescent="0.15">
      <c r="A22" s="194"/>
      <c r="B22" s="195"/>
      <c r="C22" s="201"/>
      <c r="D22" s="196"/>
      <c r="E22" s="171"/>
      <c r="F22" s="171"/>
      <c r="G22" s="171"/>
      <c r="H22" s="171"/>
      <c r="I22" s="171"/>
      <c r="J22" s="171"/>
      <c r="K22" s="192">
        <f t="shared" si="0"/>
        <v>0</v>
      </c>
    </row>
    <row r="23" spans="1:11" s="190" customFormat="1" ht="18" hidden="1" customHeight="1" x14ac:dyDescent="0.15">
      <c r="A23" s="194"/>
      <c r="B23" s="197"/>
      <c r="C23" s="201"/>
      <c r="D23" s="198"/>
      <c r="E23" s="171"/>
      <c r="F23" s="171"/>
      <c r="G23" s="171"/>
      <c r="H23" s="171"/>
      <c r="I23" s="171"/>
      <c r="J23" s="171"/>
      <c r="K23" s="171"/>
    </row>
    <row r="24" spans="1:11" s="190" customFormat="1" ht="18" customHeight="1" x14ac:dyDescent="0.15">
      <c r="A24" s="199" t="s">
        <v>54</v>
      </c>
      <c r="B24" s="171">
        <f t="shared" ref="B24:K24" si="1">SUM(B7:B23)</f>
        <v>11189588919</v>
      </c>
      <c r="C24" s="171">
        <f t="shared" si="1"/>
        <v>761405378</v>
      </c>
      <c r="D24" s="200">
        <f t="shared" si="1"/>
        <v>0</v>
      </c>
      <c r="E24" s="171">
        <f t="shared" si="1"/>
        <v>0</v>
      </c>
      <c r="F24" s="171">
        <f t="shared" si="1"/>
        <v>0</v>
      </c>
      <c r="G24" s="171">
        <f t="shared" si="1"/>
        <v>0</v>
      </c>
      <c r="H24" s="171">
        <f t="shared" si="1"/>
        <v>0</v>
      </c>
      <c r="I24" s="171">
        <f t="shared" si="1"/>
        <v>0</v>
      </c>
      <c r="J24" s="171">
        <f t="shared" si="1"/>
        <v>0</v>
      </c>
      <c r="K24" s="171">
        <f t="shared" si="1"/>
        <v>11189588919</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
  <sheetViews>
    <sheetView showGridLines="0" view="pageBreakPreview" topLeftCell="A3" zoomScaleNormal="100" zoomScaleSheetLayoutView="100" workbookViewId="0">
      <selection activeCell="A12" sqref="A12:XFD13"/>
    </sheetView>
  </sheetViews>
  <sheetFormatPr defaultColWidth="8.875" defaultRowHeight="11.25" x14ac:dyDescent="0.15"/>
  <cols>
    <col min="1" max="1" width="22.75" style="4" customWidth="1"/>
    <col min="2" max="3" width="14.5" style="4" customWidth="1"/>
    <col min="4" max="16384" width="8.875" style="4"/>
  </cols>
  <sheetData>
    <row r="1" spans="1:4" ht="21" customHeight="1" x14ac:dyDescent="0.2">
      <c r="A1" s="6" t="s">
        <v>509</v>
      </c>
    </row>
    <row r="2" spans="1:4" ht="21" customHeight="1" x14ac:dyDescent="0.15">
      <c r="A2" s="29" t="s">
        <v>500</v>
      </c>
    </row>
    <row r="3" spans="1:4" ht="21" customHeight="1" x14ac:dyDescent="0.15">
      <c r="A3" s="29" t="s">
        <v>517</v>
      </c>
    </row>
    <row r="4" spans="1:4" ht="19.5" customHeight="1" x14ac:dyDescent="0.15">
      <c r="C4" s="3" t="s">
        <v>32</v>
      </c>
    </row>
    <row r="5" spans="1:4" s="179" customFormat="1" ht="18" customHeight="1" x14ac:dyDescent="0.15">
      <c r="A5" s="184" t="s">
        <v>29</v>
      </c>
      <c r="B5" s="184" t="s">
        <v>510</v>
      </c>
      <c r="C5" s="184" t="s">
        <v>511</v>
      </c>
    </row>
    <row r="6" spans="1:4" s="13" customFormat="1" ht="25.5" customHeight="1" x14ac:dyDescent="0.15">
      <c r="A6" s="173" t="s">
        <v>501</v>
      </c>
      <c r="B6" s="174">
        <v>30046000</v>
      </c>
      <c r="C6" s="174">
        <v>205321000</v>
      </c>
      <c r="D6" s="12"/>
    </row>
    <row r="7" spans="1:4" s="13" customFormat="1" ht="25.5" customHeight="1" x14ac:dyDescent="0.15">
      <c r="A7" s="173" t="s">
        <v>518</v>
      </c>
      <c r="B7" s="174">
        <v>1016000</v>
      </c>
      <c r="C7" s="174" t="s">
        <v>1</v>
      </c>
      <c r="D7" s="12"/>
    </row>
    <row r="8" spans="1:4" s="13" customFormat="1" ht="25.5" customHeight="1" x14ac:dyDescent="0.15">
      <c r="A8" s="173" t="s">
        <v>519</v>
      </c>
      <c r="B8" s="174" t="s">
        <v>463</v>
      </c>
      <c r="C8" s="174" t="s">
        <v>1</v>
      </c>
      <c r="D8" s="12"/>
    </row>
    <row r="9" spans="1:4" s="13" customFormat="1" ht="25.5" customHeight="1" x14ac:dyDescent="0.15">
      <c r="A9" s="173" t="s">
        <v>520</v>
      </c>
      <c r="B9" s="174">
        <v>1249000</v>
      </c>
      <c r="C9" s="174" t="s">
        <v>1</v>
      </c>
      <c r="D9" s="12"/>
    </row>
    <row r="10" spans="1:4" s="13" customFormat="1" ht="25.5" customHeight="1" x14ac:dyDescent="0.15">
      <c r="A10" s="173" t="s">
        <v>521</v>
      </c>
      <c r="B10" s="174">
        <v>285000</v>
      </c>
      <c r="C10" s="174" t="s">
        <v>1</v>
      </c>
      <c r="D10" s="12"/>
    </row>
    <row r="11" spans="1:4" s="13" customFormat="1" ht="25.5" customHeight="1" x14ac:dyDescent="0.15">
      <c r="A11" s="173" t="s">
        <v>522</v>
      </c>
      <c r="B11" s="174">
        <v>641000</v>
      </c>
      <c r="C11" s="174" t="s">
        <v>1</v>
      </c>
      <c r="D11" s="12"/>
    </row>
    <row r="12" spans="1:4" s="13" customFormat="1" ht="25.5" hidden="1" customHeight="1" x14ac:dyDescent="0.15">
      <c r="A12" s="173"/>
      <c r="B12" s="174"/>
      <c r="C12" s="174"/>
      <c r="D12" s="12"/>
    </row>
    <row r="13" spans="1:4" s="13" customFormat="1" ht="25.5" hidden="1" customHeight="1" x14ac:dyDescent="0.15">
      <c r="A13" s="173"/>
      <c r="B13" s="174"/>
      <c r="C13" s="174"/>
      <c r="D13" s="12"/>
    </row>
    <row r="14" spans="1:4" s="13" customFormat="1" ht="25.5" hidden="1" customHeight="1" x14ac:dyDescent="0.15">
      <c r="A14" s="11"/>
      <c r="B14" s="175"/>
      <c r="C14" s="175"/>
      <c r="D14" s="12"/>
    </row>
    <row r="15" spans="1:4" s="13" customFormat="1" ht="25.5" hidden="1" customHeight="1" x14ac:dyDescent="0.15">
      <c r="A15" s="11"/>
      <c r="B15" s="175"/>
      <c r="C15" s="175"/>
      <c r="D15" s="12"/>
    </row>
    <row r="16" spans="1:4" s="13" customFormat="1" ht="25.5" hidden="1" customHeight="1" x14ac:dyDescent="0.15">
      <c r="A16" s="11"/>
      <c r="B16" s="175"/>
      <c r="C16" s="175"/>
      <c r="D16" s="12"/>
    </row>
    <row r="17" spans="1:4" s="13" customFormat="1" ht="25.5" hidden="1" customHeight="1" x14ac:dyDescent="0.15">
      <c r="A17" s="11"/>
      <c r="B17" s="175"/>
      <c r="C17" s="175"/>
      <c r="D17" s="12"/>
    </row>
    <row r="18" spans="1:4" s="13" customFormat="1" ht="25.5" hidden="1" customHeight="1" x14ac:dyDescent="0.15">
      <c r="A18" s="11"/>
      <c r="B18" s="175"/>
      <c r="C18" s="175"/>
      <c r="D18" s="12"/>
    </row>
    <row r="19" spans="1:4" s="13" customFormat="1" ht="25.5" hidden="1" customHeight="1" x14ac:dyDescent="0.15">
      <c r="A19" s="11"/>
      <c r="B19" s="175"/>
      <c r="C19" s="175"/>
      <c r="D19" s="12"/>
    </row>
    <row r="20" spans="1:4" s="179" customFormat="1" ht="12" x14ac:dyDescent="0.15">
      <c r="A20" s="180" t="s">
        <v>104</v>
      </c>
      <c r="B20" s="185">
        <f t="shared" ref="B20:C20" si="0">SUM(B6:B19)</f>
        <v>33237000</v>
      </c>
      <c r="C20" s="185">
        <f t="shared" si="0"/>
        <v>205321000</v>
      </c>
    </row>
    <row r="21" spans="1:4" s="179" customFormat="1" ht="12" x14ac:dyDescent="0.15"/>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x14ac:dyDescent="0.15">
      <c r="C1" s="73">
        <v>1</v>
      </c>
      <c r="D1" s="73">
        <v>2</v>
      </c>
      <c r="E1" s="73">
        <v>3</v>
      </c>
      <c r="F1" s="73">
        <v>4</v>
      </c>
      <c r="G1" s="73">
        <v>5</v>
      </c>
      <c r="H1" s="73">
        <v>6</v>
      </c>
      <c r="I1" s="73">
        <v>7</v>
      </c>
    </row>
    <row r="2" spans="1:10" x14ac:dyDescent="0.15">
      <c r="A2" s="102" t="s">
        <v>313</v>
      </c>
      <c r="B2" s="103" t="s">
        <v>314</v>
      </c>
      <c r="C2" s="103" t="s">
        <v>100</v>
      </c>
      <c r="D2" s="103" t="s">
        <v>315</v>
      </c>
      <c r="E2" s="103" t="s">
        <v>316</v>
      </c>
      <c r="F2" s="103" t="s">
        <v>317</v>
      </c>
      <c r="G2" s="103" t="s">
        <v>318</v>
      </c>
      <c r="H2" s="103" t="s">
        <v>319</v>
      </c>
      <c r="I2" s="103"/>
    </row>
    <row r="3" spans="1:10" x14ac:dyDescent="0.15">
      <c r="A3" s="248" t="s">
        <v>320</v>
      </c>
      <c r="B3" s="80" t="s">
        <v>321</v>
      </c>
      <c r="C3" s="79">
        <v>332416000</v>
      </c>
      <c r="D3" s="79">
        <v>7167000</v>
      </c>
      <c r="E3" s="79">
        <v>991000</v>
      </c>
      <c r="F3" s="79" t="s">
        <v>1</v>
      </c>
      <c r="G3" s="79" t="s">
        <v>1</v>
      </c>
      <c r="H3" s="79" t="s">
        <v>1</v>
      </c>
      <c r="I3" s="79"/>
    </row>
    <row r="4" spans="1:10" x14ac:dyDescent="0.15">
      <c r="A4" s="249"/>
      <c r="B4" s="80" t="s">
        <v>322</v>
      </c>
      <c r="C4" s="79">
        <v>55028000</v>
      </c>
      <c r="D4" s="79">
        <v>1204000</v>
      </c>
      <c r="E4" s="79">
        <v>176000</v>
      </c>
      <c r="F4" s="79" t="s">
        <v>1</v>
      </c>
      <c r="G4" s="79" t="s">
        <v>1</v>
      </c>
      <c r="H4" s="79" t="s">
        <v>1</v>
      </c>
      <c r="I4" s="79"/>
    </row>
    <row r="5" spans="1:10" x14ac:dyDescent="0.15">
      <c r="A5" s="248" t="s">
        <v>323</v>
      </c>
      <c r="B5" s="80" t="s">
        <v>321</v>
      </c>
      <c r="C5" s="79">
        <v>336834000</v>
      </c>
      <c r="D5" s="79">
        <v>7036000</v>
      </c>
      <c r="E5" s="79">
        <v>1032000</v>
      </c>
      <c r="F5" s="79" t="s">
        <v>1</v>
      </c>
      <c r="G5" s="79" t="s">
        <v>1</v>
      </c>
      <c r="H5" s="79" t="s">
        <v>1</v>
      </c>
      <c r="I5" s="79"/>
    </row>
    <row r="6" spans="1:10" ht="14.25" thickBot="1" x14ac:dyDescent="0.2">
      <c r="A6" s="249"/>
      <c r="B6" s="80" t="s">
        <v>322</v>
      </c>
      <c r="C6" s="79">
        <v>57754000</v>
      </c>
      <c r="D6" s="79">
        <v>1073000</v>
      </c>
      <c r="E6" s="79">
        <v>148000</v>
      </c>
      <c r="F6" s="79" t="s">
        <v>324</v>
      </c>
      <c r="G6" s="79" t="s">
        <v>1</v>
      </c>
      <c r="H6" s="79" t="s">
        <v>1</v>
      </c>
      <c r="I6" s="79"/>
    </row>
    <row r="7" spans="1:10" ht="14.25" thickBot="1" x14ac:dyDescent="0.2">
      <c r="A7" s="248" t="s">
        <v>325</v>
      </c>
      <c r="B7" s="80" t="s">
        <v>321</v>
      </c>
      <c r="C7" s="104">
        <v>332975000</v>
      </c>
      <c r="D7" s="104">
        <v>7584000</v>
      </c>
      <c r="E7" s="105">
        <v>1033000</v>
      </c>
      <c r="F7" s="104" t="s">
        <v>1</v>
      </c>
      <c r="G7" s="104" t="s">
        <v>1</v>
      </c>
      <c r="H7" s="104" t="s">
        <v>1</v>
      </c>
      <c r="I7" s="104"/>
    </row>
    <row r="8" spans="1:10" ht="14.25" thickBot="1" x14ac:dyDescent="0.2">
      <c r="A8" s="249"/>
      <c r="B8" s="80" t="s">
        <v>322</v>
      </c>
      <c r="C8" s="104">
        <v>58913000</v>
      </c>
      <c r="D8" s="104">
        <v>1385000</v>
      </c>
      <c r="E8" s="104">
        <v>208000</v>
      </c>
      <c r="F8" s="104" t="s">
        <v>326</v>
      </c>
      <c r="G8" s="104" t="s">
        <v>324</v>
      </c>
      <c r="H8" s="104" t="s">
        <v>326</v>
      </c>
      <c r="I8" s="104"/>
    </row>
    <row r="9" spans="1:10" ht="14.25" thickBot="1" x14ac:dyDescent="0.2">
      <c r="A9" s="250" t="s">
        <v>399</v>
      </c>
      <c r="B9" s="80" t="s">
        <v>321</v>
      </c>
      <c r="C9" s="104">
        <v>344509000</v>
      </c>
      <c r="D9" s="104">
        <v>6099000</v>
      </c>
      <c r="E9" s="105">
        <v>1517000</v>
      </c>
      <c r="F9" s="104" t="s">
        <v>1</v>
      </c>
      <c r="G9" s="104" t="s">
        <v>1</v>
      </c>
      <c r="H9" s="104" t="s">
        <v>1</v>
      </c>
      <c r="I9" s="104"/>
    </row>
    <row r="10" spans="1:10" x14ac:dyDescent="0.15">
      <c r="A10" s="249"/>
      <c r="B10" s="80" t="s">
        <v>322</v>
      </c>
      <c r="C10" s="104">
        <v>61585000</v>
      </c>
      <c r="D10" s="104">
        <v>1159000</v>
      </c>
      <c r="E10" s="104">
        <v>257000</v>
      </c>
      <c r="F10" s="104" t="s">
        <v>324</v>
      </c>
      <c r="G10" s="104" t="s">
        <v>324</v>
      </c>
      <c r="H10" s="104" t="s">
        <v>324</v>
      </c>
      <c r="I10" s="104"/>
    </row>
    <row r="11" spans="1:10" ht="64.5" customHeight="1" x14ac:dyDescent="0.15">
      <c r="B11" s="106" t="s">
        <v>327</v>
      </c>
    </row>
    <row r="12" spans="1:10" x14ac:dyDescent="0.15">
      <c r="C12" s="92">
        <f>+C9+C10</f>
        <v>406094000</v>
      </c>
      <c r="D12" s="92">
        <f>+D9+D10</f>
        <v>7258000</v>
      </c>
      <c r="E12" s="92">
        <f>+E9+E10</f>
        <v>1774000</v>
      </c>
    </row>
    <row r="13" spans="1:10" x14ac:dyDescent="0.15">
      <c r="B13" s="73">
        <v>1</v>
      </c>
      <c r="C13" s="107" t="s">
        <v>30</v>
      </c>
      <c r="D13" s="108"/>
      <c r="E13" s="108"/>
      <c r="F13" s="108"/>
      <c r="G13" s="108"/>
      <c r="H13" s="108"/>
    </row>
    <row r="14" spans="1:10" x14ac:dyDescent="0.15">
      <c r="C14" s="247" t="s">
        <v>328</v>
      </c>
      <c r="D14" s="247"/>
      <c r="E14" s="247"/>
      <c r="F14" s="247" t="s">
        <v>329</v>
      </c>
      <c r="G14" s="247"/>
      <c r="H14" s="247"/>
    </row>
    <row r="15" spans="1:10" x14ac:dyDescent="0.15">
      <c r="C15" s="109" t="s">
        <v>330</v>
      </c>
      <c r="D15" s="109" t="s">
        <v>331</v>
      </c>
      <c r="E15" s="110">
        <f>ROUND((C$5+C$6)*4/6,-3)</f>
        <v>263059000</v>
      </c>
      <c r="F15" s="109" t="s">
        <v>332</v>
      </c>
      <c r="G15" s="109" t="s">
        <v>333</v>
      </c>
      <c r="H15" s="110">
        <f>+E15</f>
        <v>263059000</v>
      </c>
      <c r="J15" s="92"/>
    </row>
    <row r="16" spans="1:10" x14ac:dyDescent="0.15">
      <c r="C16" s="109" t="s">
        <v>334</v>
      </c>
      <c r="D16" s="109" t="s">
        <v>333</v>
      </c>
      <c r="E16" s="110">
        <f>E15</f>
        <v>263059000</v>
      </c>
      <c r="F16" s="109" t="s">
        <v>335</v>
      </c>
      <c r="G16" s="109" t="s">
        <v>336</v>
      </c>
      <c r="H16" s="110">
        <f>H15</f>
        <v>263059000</v>
      </c>
    </row>
    <row r="17" spans="2:8" x14ac:dyDescent="0.15">
      <c r="C17" s="109" t="s">
        <v>335</v>
      </c>
      <c r="D17" s="109" t="s">
        <v>337</v>
      </c>
      <c r="E17" s="110">
        <f>ROUND((C$7+C$8)*4/6,-3)</f>
        <v>261259000</v>
      </c>
      <c r="F17" s="109" t="s">
        <v>338</v>
      </c>
      <c r="G17" s="109" t="s">
        <v>331</v>
      </c>
      <c r="H17" s="110">
        <f>+E17</f>
        <v>261259000</v>
      </c>
    </row>
    <row r="18" spans="2:8" x14ac:dyDescent="0.15">
      <c r="C18" s="108"/>
      <c r="D18" s="108"/>
      <c r="E18" s="108"/>
      <c r="F18" s="108"/>
      <c r="G18" s="108"/>
      <c r="H18" s="108"/>
    </row>
    <row r="19" spans="2:8" x14ac:dyDescent="0.15">
      <c r="B19" s="73">
        <v>2</v>
      </c>
      <c r="C19" s="107" t="str">
        <f>D2</f>
        <v>国民健康保険特別会計</v>
      </c>
      <c r="D19" s="108"/>
      <c r="E19" s="108"/>
      <c r="F19" s="108"/>
      <c r="G19" s="108"/>
      <c r="H19" s="108"/>
    </row>
    <row r="20" spans="2:8" x14ac:dyDescent="0.15">
      <c r="C20" s="247" t="s">
        <v>328</v>
      </c>
      <c r="D20" s="247"/>
      <c r="E20" s="247"/>
      <c r="F20" s="247" t="s">
        <v>329</v>
      </c>
      <c r="G20" s="247"/>
      <c r="H20" s="247"/>
    </row>
    <row r="21" spans="2:8" x14ac:dyDescent="0.15">
      <c r="C21" s="109" t="s">
        <v>330</v>
      </c>
      <c r="D21" s="109" t="s">
        <v>331</v>
      </c>
      <c r="E21" s="110">
        <f>ROUND((D$5+D$6)*4/6,-3)</f>
        <v>5406000</v>
      </c>
      <c r="F21" s="109" t="s">
        <v>339</v>
      </c>
      <c r="G21" s="109" t="s">
        <v>333</v>
      </c>
      <c r="H21" s="110">
        <f>+E21</f>
        <v>5406000</v>
      </c>
    </row>
    <row r="22" spans="2:8" x14ac:dyDescent="0.15">
      <c r="C22" s="109" t="s">
        <v>332</v>
      </c>
      <c r="D22" s="109" t="s">
        <v>333</v>
      </c>
      <c r="E22" s="110">
        <f>E21</f>
        <v>5406000</v>
      </c>
      <c r="F22" s="109" t="s">
        <v>340</v>
      </c>
      <c r="G22" s="109" t="s">
        <v>336</v>
      </c>
      <c r="H22" s="110">
        <f>H21</f>
        <v>5406000</v>
      </c>
    </row>
    <row r="23" spans="2:8" x14ac:dyDescent="0.15">
      <c r="C23" s="109" t="s">
        <v>341</v>
      </c>
      <c r="D23" s="109" t="s">
        <v>337</v>
      </c>
      <c r="E23" s="110">
        <f>ROUND((D$7+D$8)*4/6,-3)</f>
        <v>5979000</v>
      </c>
      <c r="F23" s="109" t="s">
        <v>338</v>
      </c>
      <c r="G23" s="109" t="s">
        <v>331</v>
      </c>
      <c r="H23" s="110">
        <f>+E23</f>
        <v>5979000</v>
      </c>
    </row>
    <row r="24" spans="2:8" x14ac:dyDescent="0.15">
      <c r="C24" s="108"/>
      <c r="D24" s="108"/>
      <c r="E24" s="108"/>
      <c r="F24" s="108"/>
      <c r="G24" s="108"/>
      <c r="H24" s="108"/>
    </row>
    <row r="25" spans="2:8" x14ac:dyDescent="0.15">
      <c r="B25" s="73">
        <v>3</v>
      </c>
      <c r="C25" s="107" t="str">
        <f>E2</f>
        <v>介護保険特別会計</v>
      </c>
      <c r="D25" s="108"/>
      <c r="E25" s="108"/>
      <c r="F25" s="108"/>
      <c r="G25" s="108"/>
      <c r="H25" s="108"/>
    </row>
    <row r="26" spans="2:8" x14ac:dyDescent="0.15">
      <c r="C26" s="247" t="s">
        <v>328</v>
      </c>
      <c r="D26" s="247"/>
      <c r="E26" s="247"/>
      <c r="F26" s="247" t="s">
        <v>329</v>
      </c>
      <c r="G26" s="247"/>
      <c r="H26" s="247"/>
    </row>
    <row r="27" spans="2:8" x14ac:dyDescent="0.15">
      <c r="C27" s="109" t="s">
        <v>330</v>
      </c>
      <c r="D27" s="109" t="s">
        <v>331</v>
      </c>
      <c r="E27" s="110">
        <f>ROUND((E$5+E$6)*4/6,-3)</f>
        <v>787000</v>
      </c>
      <c r="F27" s="109" t="s">
        <v>332</v>
      </c>
      <c r="G27" s="109" t="s">
        <v>333</v>
      </c>
      <c r="H27" s="110">
        <f>+E27</f>
        <v>787000</v>
      </c>
    </row>
    <row r="28" spans="2:8" x14ac:dyDescent="0.15">
      <c r="C28" s="109" t="s">
        <v>332</v>
      </c>
      <c r="D28" s="109" t="s">
        <v>333</v>
      </c>
      <c r="E28" s="110">
        <f>E27</f>
        <v>787000</v>
      </c>
      <c r="F28" s="109" t="s">
        <v>341</v>
      </c>
      <c r="G28" s="109" t="s">
        <v>336</v>
      </c>
      <c r="H28" s="110">
        <f>H27</f>
        <v>787000</v>
      </c>
    </row>
    <row r="29" spans="2:8" x14ac:dyDescent="0.15">
      <c r="C29" s="109" t="s">
        <v>342</v>
      </c>
      <c r="D29" s="109" t="s">
        <v>337</v>
      </c>
      <c r="E29" s="110">
        <f>ROUND((E$7+E$8)*4/6,-3)</f>
        <v>827000</v>
      </c>
      <c r="F29" s="109" t="s">
        <v>250</v>
      </c>
      <c r="G29" s="109" t="s">
        <v>331</v>
      </c>
      <c r="H29" s="110">
        <f>+E29</f>
        <v>827000</v>
      </c>
    </row>
    <row r="30" spans="2:8" x14ac:dyDescent="0.15">
      <c r="C30" s="108"/>
      <c r="D30" s="108"/>
      <c r="E30" s="108"/>
      <c r="F30" s="108"/>
      <c r="G30" s="108"/>
      <c r="H30" s="108"/>
    </row>
    <row r="31" spans="2:8" x14ac:dyDescent="0.15">
      <c r="B31" s="73">
        <v>4</v>
      </c>
      <c r="C31" s="107" t="str">
        <f>F2</f>
        <v>後期高齢者医療特別会計</v>
      </c>
      <c r="D31" s="108"/>
      <c r="E31" s="108"/>
      <c r="F31" s="108"/>
      <c r="G31" s="108"/>
      <c r="H31" s="108"/>
    </row>
    <row r="32" spans="2:8" x14ac:dyDescent="0.15">
      <c r="C32" s="247" t="s">
        <v>328</v>
      </c>
      <c r="D32" s="247"/>
      <c r="E32" s="247"/>
      <c r="F32" s="247" t="s">
        <v>329</v>
      </c>
      <c r="G32" s="247"/>
      <c r="H32" s="247"/>
    </row>
    <row r="33" spans="2:8" x14ac:dyDescent="0.15">
      <c r="C33" s="109" t="s">
        <v>330</v>
      </c>
      <c r="D33" s="109" t="s">
        <v>331</v>
      </c>
      <c r="E33" s="110" t="e">
        <f>ROUND((F$5+F$6)*4/6,-3)</f>
        <v>#VALUE!</v>
      </c>
      <c r="F33" s="109" t="s">
        <v>332</v>
      </c>
      <c r="G33" s="109" t="s">
        <v>333</v>
      </c>
      <c r="H33" s="110" t="e">
        <f>+E33</f>
        <v>#VALUE!</v>
      </c>
    </row>
    <row r="34" spans="2:8" x14ac:dyDescent="0.15">
      <c r="C34" s="109" t="s">
        <v>332</v>
      </c>
      <c r="D34" s="109" t="s">
        <v>333</v>
      </c>
      <c r="E34" s="110" t="e">
        <f>E33</f>
        <v>#VALUE!</v>
      </c>
      <c r="F34" s="109" t="s">
        <v>341</v>
      </c>
      <c r="G34" s="109" t="s">
        <v>336</v>
      </c>
      <c r="H34" s="110" t="e">
        <f>H33</f>
        <v>#VALUE!</v>
      </c>
    </row>
    <row r="35" spans="2:8" x14ac:dyDescent="0.15">
      <c r="C35" s="109" t="s">
        <v>341</v>
      </c>
      <c r="D35" s="109" t="s">
        <v>337</v>
      </c>
      <c r="E35" s="110" t="e">
        <f>ROUND((F$7+F$8)*4/6,-3)</f>
        <v>#VALUE!</v>
      </c>
      <c r="F35" s="109" t="s">
        <v>330</v>
      </c>
      <c r="G35" s="109" t="s">
        <v>331</v>
      </c>
      <c r="H35" s="110" t="e">
        <f>+E35</f>
        <v>#VALUE!</v>
      </c>
    </row>
    <row r="36" spans="2:8" x14ac:dyDescent="0.15">
      <c r="C36" s="108"/>
      <c r="D36" s="108"/>
      <c r="E36" s="108"/>
      <c r="F36" s="108"/>
      <c r="G36" s="108"/>
      <c r="H36" s="108"/>
    </row>
    <row r="37" spans="2:8" x14ac:dyDescent="0.15">
      <c r="B37" s="73">
        <v>5</v>
      </c>
      <c r="C37" s="107" t="str">
        <f>G2</f>
        <v>観光宿泊施設特別会計</v>
      </c>
      <c r="D37" s="108"/>
      <c r="E37" s="108"/>
      <c r="F37" s="108"/>
      <c r="G37" s="108"/>
      <c r="H37" s="108"/>
    </row>
    <row r="38" spans="2:8" x14ac:dyDescent="0.15">
      <c r="C38" s="247" t="s">
        <v>328</v>
      </c>
      <c r="D38" s="247"/>
      <c r="E38" s="247"/>
      <c r="F38" s="247" t="s">
        <v>329</v>
      </c>
      <c r="G38" s="247"/>
      <c r="H38" s="247"/>
    </row>
    <row r="39" spans="2:8" x14ac:dyDescent="0.15">
      <c r="C39" s="109" t="s">
        <v>343</v>
      </c>
      <c r="D39" s="109" t="s">
        <v>331</v>
      </c>
      <c r="E39" s="110" t="e">
        <f>ROUND((G$5+G$6)*4/6,-3)</f>
        <v>#VALUE!</v>
      </c>
      <c r="F39" s="109" t="s">
        <v>344</v>
      </c>
      <c r="G39" s="109" t="s">
        <v>333</v>
      </c>
      <c r="H39" s="110" t="e">
        <f>+E39</f>
        <v>#VALUE!</v>
      </c>
    </row>
    <row r="40" spans="2:8" x14ac:dyDescent="0.15">
      <c r="C40" s="109" t="s">
        <v>332</v>
      </c>
      <c r="D40" s="109" t="s">
        <v>333</v>
      </c>
      <c r="E40" s="110" t="e">
        <f>E39</f>
        <v>#VALUE!</v>
      </c>
      <c r="F40" s="109" t="s">
        <v>345</v>
      </c>
      <c r="G40" s="109" t="s">
        <v>336</v>
      </c>
      <c r="H40" s="110" t="e">
        <f>H39</f>
        <v>#VALUE!</v>
      </c>
    </row>
    <row r="41" spans="2:8" x14ac:dyDescent="0.15">
      <c r="C41" s="109" t="s">
        <v>346</v>
      </c>
      <c r="D41" s="109" t="s">
        <v>337</v>
      </c>
      <c r="E41" s="110" t="e">
        <f>ROUND((G$7+G$8)*4/6,-3)</f>
        <v>#VALUE!</v>
      </c>
      <c r="F41" s="109" t="s">
        <v>338</v>
      </c>
      <c r="G41" s="109" t="s">
        <v>331</v>
      </c>
      <c r="H41" s="110" t="e">
        <f>+E41</f>
        <v>#VALUE!</v>
      </c>
    </row>
    <row r="42" spans="2:8" x14ac:dyDescent="0.15">
      <c r="C42" s="108"/>
      <c r="D42" s="108"/>
      <c r="E42" s="108"/>
      <c r="F42" s="108"/>
      <c r="G42" s="108"/>
      <c r="H42" s="108"/>
    </row>
    <row r="43" spans="2:8" x14ac:dyDescent="0.15">
      <c r="B43" s="73">
        <v>6</v>
      </c>
      <c r="C43" s="111" t="str">
        <f>H2</f>
        <v>産業団地造成事業特別会計</v>
      </c>
      <c r="D43" s="108"/>
      <c r="E43" s="108"/>
      <c r="F43" s="108"/>
      <c r="G43" s="108"/>
      <c r="H43" s="108"/>
    </row>
    <row r="44" spans="2:8" x14ac:dyDescent="0.15">
      <c r="C44" s="247" t="s">
        <v>328</v>
      </c>
      <c r="D44" s="247"/>
      <c r="E44" s="247"/>
      <c r="F44" s="247" t="s">
        <v>329</v>
      </c>
      <c r="G44" s="247"/>
      <c r="H44" s="247"/>
    </row>
    <row r="45" spans="2:8" x14ac:dyDescent="0.15">
      <c r="C45" s="109" t="s">
        <v>347</v>
      </c>
      <c r="D45" s="109" t="s">
        <v>331</v>
      </c>
      <c r="E45" s="110" t="e">
        <f>ROUND((G$5+G$6)*4/6,-3)</f>
        <v>#VALUE!</v>
      </c>
      <c r="F45" s="109" t="s">
        <v>332</v>
      </c>
      <c r="G45" s="109" t="s">
        <v>333</v>
      </c>
      <c r="H45" s="110" t="e">
        <f>+E45</f>
        <v>#VALUE!</v>
      </c>
    </row>
    <row r="46" spans="2:8" x14ac:dyDescent="0.15">
      <c r="C46" s="109" t="s">
        <v>348</v>
      </c>
      <c r="D46" s="109" t="s">
        <v>333</v>
      </c>
      <c r="E46" s="110" t="e">
        <f>E45</f>
        <v>#VALUE!</v>
      </c>
      <c r="F46" s="109" t="s">
        <v>342</v>
      </c>
      <c r="G46" s="109" t="s">
        <v>336</v>
      </c>
      <c r="H46" s="110" t="e">
        <f>H45</f>
        <v>#VALUE!</v>
      </c>
    </row>
    <row r="47" spans="2:8" x14ac:dyDescent="0.15">
      <c r="C47" s="109" t="s">
        <v>335</v>
      </c>
      <c r="D47" s="109" t="s">
        <v>337</v>
      </c>
      <c r="E47" s="110" t="e">
        <f>ROUND((G$7+G$8)*4/6,-3)</f>
        <v>#VALUE!</v>
      </c>
      <c r="F47" s="109" t="s">
        <v>349</v>
      </c>
      <c r="G47" s="109" t="s">
        <v>331</v>
      </c>
      <c r="H47" s="110" t="e">
        <f>+E47</f>
        <v>#VALUE!</v>
      </c>
    </row>
    <row r="48" spans="2:8" x14ac:dyDescent="0.15">
      <c r="C48" s="108"/>
      <c r="D48" s="108"/>
      <c r="E48" s="108"/>
      <c r="F48" s="108"/>
      <c r="G48" s="108"/>
      <c r="H48" s="108"/>
    </row>
    <row r="49" spans="2:8" x14ac:dyDescent="0.15">
      <c r="B49" s="73">
        <v>7</v>
      </c>
      <c r="C49" s="107">
        <f>I2</f>
        <v>0</v>
      </c>
      <c r="D49" s="108"/>
      <c r="E49" s="108"/>
      <c r="F49" s="108"/>
      <c r="G49" s="108"/>
      <c r="H49" s="108"/>
    </row>
    <row r="50" spans="2:8" x14ac:dyDescent="0.15">
      <c r="C50" s="247" t="s">
        <v>328</v>
      </c>
      <c r="D50" s="247"/>
      <c r="E50" s="247"/>
      <c r="F50" s="247" t="s">
        <v>329</v>
      </c>
      <c r="G50" s="247"/>
      <c r="H50" s="247"/>
    </row>
    <row r="51" spans="2:8" x14ac:dyDescent="0.15">
      <c r="C51" s="109" t="s">
        <v>350</v>
      </c>
      <c r="D51" s="109" t="s">
        <v>331</v>
      </c>
      <c r="E51" s="110" t="e">
        <f>ROUND((G$5+G$6)*4/6,-3)</f>
        <v>#VALUE!</v>
      </c>
      <c r="F51" s="109" t="s">
        <v>344</v>
      </c>
      <c r="G51" s="109" t="s">
        <v>333</v>
      </c>
      <c r="H51" s="110" t="e">
        <f>+E51</f>
        <v>#VALUE!</v>
      </c>
    </row>
    <row r="52" spans="2:8" x14ac:dyDescent="0.15">
      <c r="C52" s="109" t="s">
        <v>348</v>
      </c>
      <c r="D52" s="109" t="s">
        <v>333</v>
      </c>
      <c r="E52" s="110" t="e">
        <f>E51</f>
        <v>#VALUE!</v>
      </c>
      <c r="F52" s="109" t="s">
        <v>341</v>
      </c>
      <c r="G52" s="109" t="s">
        <v>336</v>
      </c>
      <c r="H52" s="110" t="e">
        <f>H51</f>
        <v>#VALUE!</v>
      </c>
    </row>
    <row r="53" spans="2:8" x14ac:dyDescent="0.15">
      <c r="C53" s="109" t="s">
        <v>345</v>
      </c>
      <c r="D53" s="109" t="s">
        <v>337</v>
      </c>
      <c r="E53" s="110" t="e">
        <f>ROUND((G$7+G$8)*4/6,-3)</f>
        <v>#VALUE!</v>
      </c>
      <c r="F53" s="109" t="s">
        <v>250</v>
      </c>
      <c r="G53" s="109" t="s">
        <v>331</v>
      </c>
      <c r="H53" s="11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x14ac:dyDescent="0.15">
      <c r="B2" s="112" t="s">
        <v>351</v>
      </c>
    </row>
    <row r="3" spans="1:13" x14ac:dyDescent="0.15">
      <c r="B3" s="147" t="s">
        <v>352</v>
      </c>
      <c r="C3" s="74" t="s">
        <v>462</v>
      </c>
      <c r="G3" s="74">
        <v>1</v>
      </c>
      <c r="H3" s="103" t="s">
        <v>30</v>
      </c>
    </row>
    <row r="4" spans="1:13" x14ac:dyDescent="0.15">
      <c r="B4" s="113" t="s">
        <v>314</v>
      </c>
      <c r="C4" s="114" t="s">
        <v>353</v>
      </c>
      <c r="D4" s="114" t="s">
        <v>354</v>
      </c>
      <c r="E4" s="114" t="s">
        <v>355</v>
      </c>
      <c r="F4" s="114" t="s">
        <v>400</v>
      </c>
      <c r="H4" s="230" t="s">
        <v>328</v>
      </c>
      <c r="I4" s="230"/>
      <c r="J4" s="230"/>
      <c r="K4" s="230" t="s">
        <v>329</v>
      </c>
      <c r="L4" s="230"/>
      <c r="M4" s="230"/>
    </row>
    <row r="5" spans="1:13" x14ac:dyDescent="0.15">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x14ac:dyDescent="0.15">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x14ac:dyDescent="0.15">
      <c r="A7" s="74">
        <v>3</v>
      </c>
      <c r="B7" s="115" t="s">
        <v>362</v>
      </c>
      <c r="C7" s="104"/>
      <c r="D7" s="104">
        <v>81713787</v>
      </c>
      <c r="E7" s="104">
        <v>119769942</v>
      </c>
      <c r="F7" s="104">
        <v>109650311</v>
      </c>
    </row>
    <row r="8" spans="1:13" x14ac:dyDescent="0.15">
      <c r="A8" s="74">
        <v>4</v>
      </c>
      <c r="B8" s="115" t="s">
        <v>317</v>
      </c>
      <c r="C8" s="104"/>
      <c r="D8" s="104" t="s">
        <v>1</v>
      </c>
      <c r="E8" s="104" t="s">
        <v>1</v>
      </c>
      <c r="F8" s="104" t="s">
        <v>463</v>
      </c>
      <c r="G8" s="74">
        <v>2</v>
      </c>
      <c r="H8" s="116" t="str">
        <f>B6</f>
        <v>国民健康保険特別会計</v>
      </c>
    </row>
    <row r="9" spans="1:13" x14ac:dyDescent="0.15">
      <c r="A9" s="74">
        <v>5</v>
      </c>
      <c r="B9" s="115" t="s">
        <v>318</v>
      </c>
      <c r="C9" s="104"/>
      <c r="D9" s="104" t="s">
        <v>1</v>
      </c>
      <c r="E9" s="104" t="s">
        <v>1</v>
      </c>
      <c r="F9" s="104" t="s">
        <v>463</v>
      </c>
      <c r="H9" s="230" t="s">
        <v>328</v>
      </c>
      <c r="I9" s="230"/>
      <c r="J9" s="230"/>
      <c r="K9" s="230" t="s">
        <v>329</v>
      </c>
      <c r="L9" s="230"/>
      <c r="M9" s="230"/>
    </row>
    <row r="10" spans="1:13" x14ac:dyDescent="0.15">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x14ac:dyDescent="0.15">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x14ac:dyDescent="0.15">
      <c r="B12" s="117" t="s">
        <v>368</v>
      </c>
      <c r="C12" s="104"/>
      <c r="D12" s="104">
        <v>130279625</v>
      </c>
      <c r="E12" s="104">
        <v>58323202</v>
      </c>
      <c r="F12" s="104">
        <v>60738571</v>
      </c>
    </row>
    <row r="13" spans="1:13" x14ac:dyDescent="0.15">
      <c r="B13" s="118" t="s">
        <v>233</v>
      </c>
      <c r="C13" s="118"/>
      <c r="D13" s="118">
        <f>D5+D11+D12</f>
        <v>4997758776</v>
      </c>
      <c r="E13" s="118">
        <f>E5+E11+E12</f>
        <v>4734185312</v>
      </c>
      <c r="F13" s="118">
        <f>F5+F11+F12</f>
        <v>4444781200</v>
      </c>
      <c r="G13" s="74">
        <v>3</v>
      </c>
      <c r="H13" s="116" t="str">
        <f>B7</f>
        <v>介護保険特別会計</v>
      </c>
    </row>
    <row r="14" spans="1:13" x14ac:dyDescent="0.15">
      <c r="B14" s="119" t="s">
        <v>369</v>
      </c>
      <c r="C14" s="118"/>
      <c r="D14" s="118"/>
      <c r="E14" s="118"/>
      <c r="F14" s="118"/>
      <c r="H14" s="230" t="s">
        <v>328</v>
      </c>
      <c r="I14" s="230"/>
      <c r="J14" s="230"/>
      <c r="K14" s="230" t="s">
        <v>329</v>
      </c>
      <c r="L14" s="230"/>
      <c r="M14" s="230"/>
    </row>
    <row r="15" spans="1:13" x14ac:dyDescent="0.15">
      <c r="H15" s="77" t="s">
        <v>338</v>
      </c>
      <c r="I15" s="77" t="s">
        <v>367</v>
      </c>
      <c r="J15" s="90">
        <f>+D7</f>
        <v>81713787</v>
      </c>
      <c r="K15" s="77" t="s">
        <v>340</v>
      </c>
      <c r="L15" s="77" t="s">
        <v>359</v>
      </c>
      <c r="M15" s="90">
        <f>+J15</f>
        <v>81713787</v>
      </c>
    </row>
    <row r="16" spans="1:13" x14ac:dyDescent="0.15">
      <c r="B16" s="74" t="s">
        <v>370</v>
      </c>
      <c r="H16" s="77" t="s">
        <v>341</v>
      </c>
      <c r="I16" s="77" t="s">
        <v>366</v>
      </c>
      <c r="J16" s="90">
        <f>+E7</f>
        <v>119769942</v>
      </c>
      <c r="K16" s="77" t="s">
        <v>338</v>
      </c>
      <c r="L16" s="77" t="s">
        <v>371</v>
      </c>
      <c r="M16" s="90">
        <f>+J16</f>
        <v>119769942</v>
      </c>
    </row>
    <row r="17" spans="2:13" x14ac:dyDescent="0.15">
      <c r="B17" s="74" t="s">
        <v>372</v>
      </c>
    </row>
    <row r="18" spans="2:13" x14ac:dyDescent="0.15">
      <c r="G18" s="74">
        <v>4</v>
      </c>
      <c r="H18" s="116" t="str">
        <f>B8</f>
        <v>後期高齢者医療特別会計</v>
      </c>
    </row>
    <row r="19" spans="2:13" x14ac:dyDescent="0.15">
      <c r="E19" s="74">
        <f>+E5+E11+E12</f>
        <v>4734185312</v>
      </c>
      <c r="F19" s="74">
        <f>+F5+F11+F12</f>
        <v>4444781200</v>
      </c>
      <c r="H19" s="230" t="s">
        <v>328</v>
      </c>
      <c r="I19" s="230"/>
      <c r="J19" s="230"/>
      <c r="K19" s="230" t="s">
        <v>329</v>
      </c>
      <c r="L19" s="230"/>
      <c r="M19" s="230"/>
    </row>
    <row r="20" spans="2:13" x14ac:dyDescent="0.15">
      <c r="H20" s="77" t="s">
        <v>330</v>
      </c>
      <c r="I20" s="77" t="s">
        <v>373</v>
      </c>
      <c r="J20" s="90" t="str">
        <f>+D8</f>
        <v>-</v>
      </c>
      <c r="K20" s="77" t="s">
        <v>340</v>
      </c>
      <c r="L20" s="77" t="s">
        <v>374</v>
      </c>
      <c r="M20" s="90" t="str">
        <f>+J20</f>
        <v>-</v>
      </c>
    </row>
    <row r="21" spans="2:13" x14ac:dyDescent="0.15">
      <c r="H21" s="77" t="s">
        <v>341</v>
      </c>
      <c r="I21" s="77" t="s">
        <v>359</v>
      </c>
      <c r="J21" s="90" t="str">
        <f>+E8</f>
        <v>-</v>
      </c>
      <c r="K21" s="77" t="s">
        <v>250</v>
      </c>
      <c r="L21" s="77" t="s">
        <v>357</v>
      </c>
      <c r="M21" s="90" t="str">
        <f>+J21</f>
        <v>-</v>
      </c>
    </row>
    <row r="23" spans="2:13" x14ac:dyDescent="0.15">
      <c r="G23" s="74">
        <v>5</v>
      </c>
      <c r="H23" s="116" t="str">
        <f>B9</f>
        <v>観光宿泊施設特別会計</v>
      </c>
    </row>
    <row r="24" spans="2:13" x14ac:dyDescent="0.15">
      <c r="H24" s="230" t="s">
        <v>328</v>
      </c>
      <c r="I24" s="230"/>
      <c r="J24" s="230"/>
      <c r="K24" s="230" t="s">
        <v>329</v>
      </c>
      <c r="L24" s="230"/>
      <c r="M24" s="230"/>
    </row>
    <row r="25" spans="2:13" x14ac:dyDescent="0.15">
      <c r="H25" s="77" t="s">
        <v>338</v>
      </c>
      <c r="I25" s="77" t="s">
        <v>357</v>
      </c>
      <c r="J25" s="90" t="str">
        <f>+D9</f>
        <v>-</v>
      </c>
      <c r="K25" s="77" t="s">
        <v>345</v>
      </c>
      <c r="L25" s="77" t="s">
        <v>375</v>
      </c>
      <c r="M25" s="90" t="str">
        <f>+J25</f>
        <v>-</v>
      </c>
    </row>
    <row r="26" spans="2:13" x14ac:dyDescent="0.15">
      <c r="H26" s="77" t="s">
        <v>340</v>
      </c>
      <c r="I26" s="77" t="s">
        <v>376</v>
      </c>
      <c r="J26" s="90" t="str">
        <f>+E9</f>
        <v>-</v>
      </c>
      <c r="K26" s="77" t="s">
        <v>250</v>
      </c>
      <c r="L26" s="77" t="s">
        <v>357</v>
      </c>
      <c r="M26" s="90" t="str">
        <f>+J26</f>
        <v>-</v>
      </c>
    </row>
    <row r="28" spans="2:13" x14ac:dyDescent="0.15">
      <c r="G28" s="74">
        <v>6</v>
      </c>
      <c r="H28" s="116" t="str">
        <f>B10</f>
        <v>産業団地造成事業特別会計</v>
      </c>
    </row>
    <row r="29" spans="2:13" x14ac:dyDescent="0.15">
      <c r="H29" s="230" t="s">
        <v>328</v>
      </c>
      <c r="I29" s="230"/>
      <c r="J29" s="230"/>
      <c r="K29" s="230" t="s">
        <v>329</v>
      </c>
      <c r="L29" s="230"/>
      <c r="M29" s="230"/>
    </row>
    <row r="30" spans="2:13" x14ac:dyDescent="0.15">
      <c r="H30" s="77" t="s">
        <v>330</v>
      </c>
      <c r="I30" s="77" t="s">
        <v>357</v>
      </c>
      <c r="J30" s="90" t="str">
        <f>+D10</f>
        <v>-</v>
      </c>
      <c r="K30" s="77" t="s">
        <v>340</v>
      </c>
      <c r="L30" s="77" t="s">
        <v>374</v>
      </c>
      <c r="M30" s="90" t="str">
        <f>+J30</f>
        <v>-</v>
      </c>
    </row>
    <row r="31" spans="2:13" x14ac:dyDescent="0.15">
      <c r="H31" s="77" t="s">
        <v>341</v>
      </c>
      <c r="I31" s="77" t="s">
        <v>374</v>
      </c>
      <c r="J31" s="90" t="str">
        <f>+E10</f>
        <v>-</v>
      </c>
      <c r="K31" s="77" t="s">
        <v>330</v>
      </c>
      <c r="L31" s="77" t="s">
        <v>357</v>
      </c>
      <c r="M31" s="90" t="str">
        <f>+J31</f>
        <v>-</v>
      </c>
    </row>
    <row r="33" spans="7:13" x14ac:dyDescent="0.15">
      <c r="G33" s="74">
        <v>7</v>
      </c>
      <c r="H33" s="116" t="str">
        <f>B11</f>
        <v>水道事業会計</v>
      </c>
    </row>
    <row r="34" spans="7:13" x14ac:dyDescent="0.15">
      <c r="H34" s="230" t="s">
        <v>328</v>
      </c>
      <c r="I34" s="230"/>
      <c r="J34" s="230"/>
      <c r="K34" s="230" t="s">
        <v>329</v>
      </c>
      <c r="L34" s="230"/>
      <c r="M34" s="230"/>
    </row>
    <row r="35" spans="7:13" x14ac:dyDescent="0.15">
      <c r="H35" s="77" t="s">
        <v>338</v>
      </c>
      <c r="I35" s="77" t="s">
        <v>377</v>
      </c>
      <c r="J35" s="90">
        <f>+D11</f>
        <v>126646061</v>
      </c>
      <c r="K35" s="77" t="s">
        <v>341</v>
      </c>
      <c r="L35" s="77" t="s">
        <v>359</v>
      </c>
      <c r="M35" s="90">
        <f>+J35</f>
        <v>126646061</v>
      </c>
    </row>
    <row r="36" spans="7:13" x14ac:dyDescent="0.15">
      <c r="H36" s="77" t="s">
        <v>341</v>
      </c>
      <c r="I36" s="77" t="s">
        <v>376</v>
      </c>
      <c r="J36" s="90">
        <f>+E11</f>
        <v>126674029</v>
      </c>
      <c r="K36" s="77" t="s">
        <v>378</v>
      </c>
      <c r="L36" s="77" t="s">
        <v>357</v>
      </c>
      <c r="M36" s="9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x14ac:dyDescent="0.15">
      <c r="B3" s="125" t="s">
        <v>401</v>
      </c>
    </row>
    <row r="4" spans="2:27" x14ac:dyDescent="0.15">
      <c r="B4" s="209" t="s">
        <v>186</v>
      </c>
      <c r="C4" s="209" t="s">
        <v>185</v>
      </c>
      <c r="D4" s="209" t="s">
        <v>184</v>
      </c>
      <c r="E4" s="209"/>
      <c r="F4" s="209" t="s">
        <v>183</v>
      </c>
      <c r="G4" s="210" t="s">
        <v>389</v>
      </c>
      <c r="H4" s="207" t="s">
        <v>182</v>
      </c>
      <c r="I4" s="208"/>
      <c r="J4" s="212" t="s">
        <v>181</v>
      </c>
      <c r="K4" s="210" t="s">
        <v>389</v>
      </c>
      <c r="L4" s="209" t="s">
        <v>396</v>
      </c>
      <c r="M4" s="209"/>
      <c r="N4" s="209" t="s">
        <v>397</v>
      </c>
      <c r="O4" s="210" t="s">
        <v>389</v>
      </c>
      <c r="P4" s="140"/>
      <c r="Q4" s="140"/>
      <c r="R4" s="140"/>
    </row>
    <row r="5" spans="2:27" x14ac:dyDescent="0.15">
      <c r="B5" s="209"/>
      <c r="C5" s="209"/>
      <c r="D5" s="126" t="s">
        <v>180</v>
      </c>
      <c r="E5" s="126" t="s">
        <v>179</v>
      </c>
      <c r="F5" s="209"/>
      <c r="G5" s="210"/>
      <c r="H5" s="126" t="s">
        <v>180</v>
      </c>
      <c r="I5" s="126" t="s">
        <v>179</v>
      </c>
      <c r="J5" s="213"/>
      <c r="K5" s="210"/>
      <c r="L5" s="126" t="s">
        <v>180</v>
      </c>
      <c r="M5" s="126" t="s">
        <v>179</v>
      </c>
      <c r="N5" s="209"/>
      <c r="O5" s="210"/>
      <c r="P5" s="140"/>
      <c r="Q5" s="140"/>
      <c r="R5" s="140"/>
      <c r="V5" s="211" t="s">
        <v>186</v>
      </c>
      <c r="W5" s="211" t="s">
        <v>402</v>
      </c>
      <c r="X5" s="211" t="s">
        <v>183</v>
      </c>
      <c r="Y5" s="211" t="s">
        <v>182</v>
      </c>
      <c r="Z5" s="211"/>
      <c r="AA5" s="211" t="s">
        <v>181</v>
      </c>
    </row>
    <row r="6" spans="2:27" x14ac:dyDescent="0.15">
      <c r="B6" s="127" t="s">
        <v>403</v>
      </c>
      <c r="C6" s="127"/>
      <c r="D6" s="127"/>
      <c r="E6" s="127"/>
      <c r="F6" s="127">
        <v>20500000</v>
      </c>
      <c r="G6" s="128"/>
      <c r="H6" s="127"/>
      <c r="I6" s="127"/>
      <c r="J6" s="127">
        <v>20500000</v>
      </c>
      <c r="K6" s="128"/>
      <c r="L6" s="127"/>
      <c r="M6" s="127"/>
      <c r="N6" s="127">
        <f>+J6+L6-M6</f>
        <v>20500000</v>
      </c>
      <c r="O6" s="128"/>
      <c r="P6" s="141"/>
      <c r="Q6" s="141"/>
      <c r="R6" s="141"/>
      <c r="V6" s="211"/>
      <c r="W6" s="211"/>
      <c r="X6" s="211"/>
      <c r="Y6" s="129" t="s">
        <v>180</v>
      </c>
      <c r="Z6" s="129" t="s">
        <v>179</v>
      </c>
      <c r="AA6" s="211"/>
    </row>
    <row r="7" spans="2:27" x14ac:dyDescent="0.15">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x14ac:dyDescent="0.15">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x14ac:dyDescent="0.15">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x14ac:dyDescent="0.15">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x14ac:dyDescent="0.15">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x14ac:dyDescent="0.15">
      <c r="V12" s="130" t="s">
        <v>411</v>
      </c>
      <c r="W12" s="130" t="s">
        <v>410</v>
      </c>
      <c r="X12" s="131">
        <v>15600000</v>
      </c>
      <c r="Y12" s="130"/>
      <c r="Z12" s="130"/>
      <c r="AA12" s="131">
        <f t="shared" si="1"/>
        <v>15600000</v>
      </c>
    </row>
    <row r="13" spans="2:27" x14ac:dyDescent="0.15">
      <c r="D13" s="132" t="s">
        <v>412</v>
      </c>
      <c r="H13" s="132" t="s">
        <v>412</v>
      </c>
      <c r="L13" s="132" t="s">
        <v>412</v>
      </c>
      <c r="V13" s="130" t="s">
        <v>413</v>
      </c>
      <c r="W13" s="130" t="s">
        <v>410</v>
      </c>
      <c r="X13" s="131">
        <v>10000000</v>
      </c>
      <c r="Y13" s="130"/>
      <c r="Z13" s="130"/>
      <c r="AA13" s="131">
        <f t="shared" si="1"/>
        <v>10000000</v>
      </c>
    </row>
    <row r="14" spans="2:27" x14ac:dyDescent="0.15">
      <c r="D14" s="209" t="s">
        <v>184</v>
      </c>
      <c r="E14" s="209"/>
      <c r="H14" s="209" t="s">
        <v>182</v>
      </c>
      <c r="I14" s="209"/>
      <c r="L14" s="209" t="s">
        <v>182</v>
      </c>
      <c r="M14" s="209"/>
      <c r="V14" s="130" t="s">
        <v>414</v>
      </c>
      <c r="W14" s="130" t="s">
        <v>410</v>
      </c>
      <c r="X14" s="131">
        <v>8119000</v>
      </c>
      <c r="Y14" s="130"/>
      <c r="Z14" s="130"/>
      <c r="AA14" s="131">
        <f t="shared" si="1"/>
        <v>8119000</v>
      </c>
    </row>
    <row r="15" spans="2:27" x14ac:dyDescent="0.15">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x14ac:dyDescent="0.15">
      <c r="D16" s="127"/>
      <c r="E16" s="127"/>
      <c r="H16" s="127"/>
      <c r="I16" s="127"/>
      <c r="L16" s="127"/>
      <c r="M16" s="127"/>
      <c r="V16" s="130" t="s">
        <v>416</v>
      </c>
      <c r="W16" s="130" t="s">
        <v>410</v>
      </c>
      <c r="X16" s="131">
        <v>22500000</v>
      </c>
      <c r="Y16" s="130"/>
      <c r="Z16" s="130"/>
      <c r="AA16" s="131">
        <f t="shared" si="1"/>
        <v>22500000</v>
      </c>
    </row>
    <row r="17" spans="1:27" x14ac:dyDescent="0.15">
      <c r="D17" s="127"/>
      <c r="E17" s="127"/>
      <c r="H17" s="127"/>
      <c r="I17" s="127"/>
      <c r="L17" s="127"/>
      <c r="M17" s="127"/>
      <c r="V17" s="130" t="s">
        <v>417</v>
      </c>
      <c r="W17" s="130" t="s">
        <v>410</v>
      </c>
      <c r="X17" s="131">
        <v>40000000</v>
      </c>
      <c r="Y17" s="130"/>
      <c r="Z17" s="130"/>
      <c r="AA17" s="131">
        <f t="shared" si="1"/>
        <v>40000000</v>
      </c>
    </row>
    <row r="18" spans="1:27" x14ac:dyDescent="0.15">
      <c r="D18" s="127"/>
      <c r="E18" s="127"/>
      <c r="H18" s="127"/>
      <c r="I18" s="127"/>
      <c r="L18" s="127"/>
      <c r="M18" s="127"/>
      <c r="V18" s="130" t="s">
        <v>418</v>
      </c>
      <c r="W18" s="130" t="s">
        <v>410</v>
      </c>
      <c r="X18" s="131">
        <v>200000</v>
      </c>
      <c r="Y18" s="130"/>
      <c r="Z18" s="130"/>
      <c r="AA18" s="131">
        <f t="shared" si="1"/>
        <v>200000</v>
      </c>
    </row>
    <row r="19" spans="1:27" x14ac:dyDescent="0.15">
      <c r="D19" s="127"/>
      <c r="E19" s="127"/>
      <c r="H19" s="127"/>
      <c r="I19" s="127"/>
      <c r="L19" s="127"/>
      <c r="M19" s="127"/>
      <c r="V19" s="130" t="s">
        <v>419</v>
      </c>
      <c r="W19" s="130" t="s">
        <v>410</v>
      </c>
      <c r="X19" s="131">
        <v>50000</v>
      </c>
      <c r="Y19" s="130"/>
      <c r="Z19" s="130"/>
      <c r="AA19" s="131">
        <f t="shared" si="1"/>
        <v>50000</v>
      </c>
    </row>
    <row r="20" spans="1:27" x14ac:dyDescent="0.15">
      <c r="D20" s="127"/>
      <c r="E20" s="127"/>
      <c r="H20" s="127"/>
      <c r="I20" s="127"/>
      <c r="L20" s="127"/>
      <c r="M20" s="127"/>
      <c r="V20" s="130" t="s">
        <v>420</v>
      </c>
      <c r="W20" s="130" t="s">
        <v>410</v>
      </c>
      <c r="X20" s="131">
        <v>10000000</v>
      </c>
      <c r="Y20" s="130"/>
      <c r="Z20" s="130"/>
      <c r="AA20" s="131">
        <f t="shared" si="1"/>
        <v>10000000</v>
      </c>
    </row>
    <row r="21" spans="1:27" x14ac:dyDescent="0.15">
      <c r="D21" s="127"/>
      <c r="E21" s="127"/>
      <c r="H21" s="127"/>
      <c r="I21" s="127"/>
      <c r="L21" s="127"/>
      <c r="M21" s="127"/>
      <c r="V21" s="130" t="s">
        <v>421</v>
      </c>
      <c r="W21" s="130" t="s">
        <v>410</v>
      </c>
      <c r="X21" s="131">
        <v>8583000</v>
      </c>
      <c r="Y21" s="130"/>
      <c r="Z21" s="130"/>
      <c r="AA21" s="131">
        <f t="shared" si="1"/>
        <v>8583000</v>
      </c>
    </row>
    <row r="22" spans="1:27" x14ac:dyDescent="0.15">
      <c r="V22" s="130" t="s">
        <v>422</v>
      </c>
      <c r="W22" s="130" t="s">
        <v>423</v>
      </c>
      <c r="X22" s="131">
        <v>41110000</v>
      </c>
      <c r="Y22" s="130"/>
      <c r="Z22" s="130"/>
      <c r="AA22" s="131">
        <f t="shared" si="1"/>
        <v>41110000</v>
      </c>
    </row>
    <row r="23" spans="1:27" x14ac:dyDescent="0.15">
      <c r="B23" s="125" t="s">
        <v>424</v>
      </c>
      <c r="V23" s="130" t="s">
        <v>425</v>
      </c>
      <c r="W23" s="130" t="s">
        <v>423</v>
      </c>
      <c r="X23" s="131">
        <v>1155000</v>
      </c>
      <c r="Y23" s="130"/>
      <c r="Z23" s="130"/>
      <c r="AA23" s="131">
        <f t="shared" si="1"/>
        <v>1155000</v>
      </c>
    </row>
    <row r="24" spans="1:27" x14ac:dyDescent="0.15">
      <c r="B24" s="209" t="s">
        <v>186</v>
      </c>
      <c r="C24" s="209" t="s">
        <v>185</v>
      </c>
      <c r="D24" s="209" t="s">
        <v>184</v>
      </c>
      <c r="E24" s="209"/>
      <c r="F24" s="209" t="s">
        <v>183</v>
      </c>
      <c r="G24" s="210" t="s">
        <v>389</v>
      </c>
      <c r="H24" s="209" t="s">
        <v>182</v>
      </c>
      <c r="I24" s="209"/>
      <c r="J24" s="209" t="s">
        <v>181</v>
      </c>
      <c r="K24" s="210" t="s">
        <v>389</v>
      </c>
      <c r="L24" s="209" t="s">
        <v>396</v>
      </c>
      <c r="M24" s="209"/>
      <c r="N24" s="209" t="s">
        <v>397</v>
      </c>
      <c r="O24" s="210" t="s">
        <v>389</v>
      </c>
      <c r="P24" s="140"/>
      <c r="Q24" s="140"/>
      <c r="R24" s="140"/>
      <c r="V24" s="130" t="s">
        <v>426</v>
      </c>
      <c r="W24" s="130" t="s">
        <v>423</v>
      </c>
      <c r="X24" s="131">
        <v>3640000</v>
      </c>
      <c r="Y24" s="130"/>
      <c r="Z24" s="130"/>
      <c r="AA24" s="131">
        <f t="shared" si="1"/>
        <v>3640000</v>
      </c>
    </row>
    <row r="25" spans="1:27" x14ac:dyDescent="0.15">
      <c r="B25" s="209"/>
      <c r="C25" s="209"/>
      <c r="D25" s="126" t="s">
        <v>180</v>
      </c>
      <c r="E25" s="126" t="s">
        <v>179</v>
      </c>
      <c r="F25" s="209"/>
      <c r="G25" s="210"/>
      <c r="H25" s="126" t="s">
        <v>180</v>
      </c>
      <c r="I25" s="126" t="s">
        <v>179</v>
      </c>
      <c r="J25" s="209"/>
      <c r="K25" s="210"/>
      <c r="L25" s="126" t="s">
        <v>180</v>
      </c>
      <c r="M25" s="126" t="s">
        <v>179</v>
      </c>
      <c r="N25" s="209"/>
      <c r="O25" s="210"/>
      <c r="P25" s="140"/>
      <c r="Q25" s="140"/>
      <c r="R25" s="140"/>
      <c r="V25" s="130" t="s">
        <v>427</v>
      </c>
      <c r="W25" s="130" t="s">
        <v>423</v>
      </c>
      <c r="X25" s="131">
        <v>28000</v>
      </c>
      <c r="Y25" s="130"/>
      <c r="Z25" s="130"/>
      <c r="AA25" s="131">
        <f t="shared" si="1"/>
        <v>28000</v>
      </c>
    </row>
    <row r="26" spans="1:27" x14ac:dyDescent="0.15">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x14ac:dyDescent="0.15">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x14ac:dyDescent="0.15">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14" t="s">
        <v>145</v>
      </c>
      <c r="W28" s="214"/>
      <c r="X28" s="131">
        <f>SUM(X7:X27)</f>
        <v>1281221000</v>
      </c>
      <c r="Y28" s="131">
        <f t="shared" ref="Y28:AA28" si="6">SUM(Y7:Y27)</f>
        <v>0</v>
      </c>
      <c r="Z28" s="131">
        <f t="shared" si="6"/>
        <v>0</v>
      </c>
      <c r="AA28" s="131">
        <f t="shared" si="6"/>
        <v>1281221000</v>
      </c>
    </row>
    <row r="29" spans="1:27" x14ac:dyDescent="0.15">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x14ac:dyDescent="0.15">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x14ac:dyDescent="0.15">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x14ac:dyDescent="0.15">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x14ac:dyDescent="0.15">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x14ac:dyDescent="0.15">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x14ac:dyDescent="0.15">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x14ac:dyDescent="0.15">
      <c r="B36" s="134"/>
      <c r="C36" s="127"/>
      <c r="D36" s="127"/>
      <c r="E36" s="127"/>
      <c r="F36" s="135"/>
      <c r="G36" s="128"/>
      <c r="H36" s="127"/>
      <c r="I36" s="127"/>
      <c r="J36" s="135"/>
      <c r="K36" s="128"/>
      <c r="L36" s="127"/>
      <c r="M36" s="127"/>
      <c r="N36" s="127">
        <f t="shared" si="5"/>
        <v>0</v>
      </c>
      <c r="O36" s="128"/>
      <c r="P36" s="141"/>
      <c r="Q36" s="141"/>
      <c r="R36" s="141"/>
    </row>
    <row r="37" spans="1:18" x14ac:dyDescent="0.15">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x14ac:dyDescent="0.15">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x14ac:dyDescent="0.15">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x14ac:dyDescent="0.15">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x14ac:dyDescent="0.15">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x14ac:dyDescent="0.15">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x14ac:dyDescent="0.15">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x14ac:dyDescent="0.15">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x14ac:dyDescent="0.15">
      <c r="B45" s="142" t="s">
        <v>455</v>
      </c>
      <c r="N45" s="125">
        <v>1536821000</v>
      </c>
    </row>
    <row r="46" spans="1:18" x14ac:dyDescent="0.15">
      <c r="D46" s="132" t="s">
        <v>412</v>
      </c>
      <c r="F46" s="138">
        <f>F44+F11</f>
        <v>1281221000</v>
      </c>
      <c r="H46" s="132" t="s">
        <v>412</v>
      </c>
      <c r="L46" s="132" t="s">
        <v>412</v>
      </c>
      <c r="N46" s="138">
        <f>+N45-N44</f>
        <v>1194000000</v>
      </c>
      <c r="O46" s="125">
        <v>1536821000</v>
      </c>
    </row>
    <row r="47" spans="1:18" x14ac:dyDescent="0.15">
      <c r="D47" s="209" t="s">
        <v>184</v>
      </c>
      <c r="E47" s="209"/>
      <c r="H47" s="209" t="s">
        <v>182</v>
      </c>
      <c r="I47" s="209"/>
      <c r="L47" s="209" t="s">
        <v>182</v>
      </c>
      <c r="M47" s="209"/>
      <c r="N47" s="138">
        <f>+N43+N46</f>
        <v>1194000000</v>
      </c>
      <c r="O47" s="138">
        <f>+O46-O44</f>
        <v>1194000000</v>
      </c>
    </row>
    <row r="48" spans="1:18" x14ac:dyDescent="0.15">
      <c r="D48" s="126" t="s">
        <v>180</v>
      </c>
      <c r="E48" s="126" t="s">
        <v>179</v>
      </c>
      <c r="H48" s="126" t="s">
        <v>180</v>
      </c>
      <c r="I48" s="126" t="s">
        <v>179</v>
      </c>
      <c r="L48" s="126" t="s">
        <v>180</v>
      </c>
      <c r="M48" s="126" t="s">
        <v>179</v>
      </c>
    </row>
    <row r="49" spans="4:14" x14ac:dyDescent="0.15">
      <c r="D49" s="127"/>
      <c r="E49" s="127"/>
      <c r="H49" s="127"/>
      <c r="I49" s="127"/>
      <c r="L49" s="127"/>
      <c r="M49" s="127"/>
      <c r="N49" s="149">
        <v>237300000</v>
      </c>
    </row>
    <row r="50" spans="4:14" x14ac:dyDescent="0.15">
      <c r="D50" s="127"/>
      <c r="E50" s="127"/>
      <c r="H50" s="127"/>
      <c r="I50" s="127"/>
      <c r="L50" s="127"/>
      <c r="M50" s="127"/>
      <c r="N50" s="149">
        <v>95300000</v>
      </c>
    </row>
    <row r="51" spans="4:14" x14ac:dyDescent="0.15">
      <c r="D51" s="127"/>
      <c r="E51" s="127"/>
      <c r="H51" s="127"/>
      <c r="I51" s="127"/>
      <c r="L51" s="127"/>
      <c r="M51" s="127"/>
      <c r="N51" s="149">
        <f>+N49+N50</f>
        <v>332600000</v>
      </c>
    </row>
    <row r="52" spans="4:14" x14ac:dyDescent="0.15">
      <c r="D52" s="127"/>
      <c r="E52" s="127"/>
      <c r="H52" s="127"/>
      <c r="I52" s="127"/>
      <c r="L52" s="127"/>
      <c r="M52" s="127"/>
    </row>
    <row r="53" spans="4:14" x14ac:dyDescent="0.15">
      <c r="D53" s="127"/>
      <c r="E53" s="127"/>
      <c r="H53" s="127"/>
      <c r="I53" s="127"/>
      <c r="L53" s="127"/>
      <c r="M53" s="127"/>
    </row>
    <row r="54" spans="4:14" x14ac:dyDescent="0.15">
      <c r="D54" s="127"/>
      <c r="E54" s="127"/>
      <c r="H54" s="127"/>
      <c r="I54" s="127"/>
      <c r="L54" s="127"/>
      <c r="M54" s="127"/>
      <c r="N54" s="125">
        <v>675421000</v>
      </c>
    </row>
    <row r="55" spans="4:14" x14ac:dyDescent="0.15">
      <c r="N55" s="13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7"/>
  <sheetViews>
    <sheetView showGridLines="0" view="pageBreakPreview" topLeftCell="A9" zoomScaleNormal="100" zoomScaleSheetLayoutView="100" workbookViewId="0">
      <selection activeCell="B12" sqref="A12:XFD13"/>
    </sheetView>
  </sheetViews>
  <sheetFormatPr defaultColWidth="8.875" defaultRowHeight="11.25" x14ac:dyDescent="0.15"/>
  <cols>
    <col min="1" max="1" width="23.75" style="4" customWidth="1"/>
    <col min="2" max="2" width="30.5" style="4" customWidth="1"/>
    <col min="3" max="3" width="16.5" style="4" customWidth="1"/>
    <col min="4" max="6" width="8.875" style="4"/>
    <col min="7" max="7" width="13.625" style="4" bestFit="1" customWidth="1"/>
    <col min="8" max="8" width="12.625" style="4" bestFit="1" customWidth="1"/>
    <col min="9" max="9" width="9.375" style="4" bestFit="1" customWidth="1"/>
    <col min="10" max="10" width="10.5" style="4" bestFit="1" customWidth="1"/>
    <col min="11" max="11" width="8.875" style="4"/>
    <col min="12" max="12" width="10.125" style="4" bestFit="1" customWidth="1"/>
    <col min="13" max="16384" width="8.875" style="4"/>
  </cols>
  <sheetData>
    <row r="1" spans="1:5" ht="21" customHeight="1" x14ac:dyDescent="0.15">
      <c r="A1" s="170" t="s">
        <v>479</v>
      </c>
      <c r="B1" s="29"/>
      <c r="C1" s="29"/>
      <c r="D1" s="29"/>
      <c r="E1" s="29"/>
    </row>
    <row r="2" spans="1:5" ht="21" customHeight="1" x14ac:dyDescent="0.15">
      <c r="A2" s="29" t="s">
        <v>500</v>
      </c>
      <c r="C2" s="54"/>
    </row>
    <row r="3" spans="1:5" ht="21" customHeight="1" x14ac:dyDescent="0.15">
      <c r="A3" s="29" t="s">
        <v>517</v>
      </c>
      <c r="C3" s="54"/>
    </row>
    <row r="4" spans="1:5" ht="13.5" x14ac:dyDescent="0.15">
      <c r="A4" s="29"/>
      <c r="C4" s="3" t="s">
        <v>5</v>
      </c>
    </row>
    <row r="5" spans="1:5" s="179" customFormat="1" ht="22.5" customHeight="1" x14ac:dyDescent="0.15">
      <c r="A5" s="184" t="s">
        <v>0</v>
      </c>
      <c r="B5" s="184" t="s">
        <v>512</v>
      </c>
      <c r="C5" s="184" t="s">
        <v>76</v>
      </c>
    </row>
    <row r="6" spans="1:5" s="179" customFormat="1" ht="18" customHeight="1" x14ac:dyDescent="0.15">
      <c r="A6" s="252" t="s">
        <v>96</v>
      </c>
      <c r="B6" s="181" t="s">
        <v>501</v>
      </c>
      <c r="C6" s="176">
        <v>2682448820</v>
      </c>
    </row>
    <row r="7" spans="1:5" s="179" customFormat="1" ht="18" customHeight="1" x14ac:dyDescent="0.15">
      <c r="A7" s="252"/>
      <c r="B7" s="181" t="s">
        <v>518</v>
      </c>
      <c r="C7" s="176">
        <v>55002583</v>
      </c>
    </row>
    <row r="8" spans="1:5" s="179" customFormat="1" ht="18" customHeight="1" x14ac:dyDescent="0.15">
      <c r="A8" s="252"/>
      <c r="B8" s="181" t="s">
        <v>519</v>
      </c>
      <c r="C8" s="176">
        <v>31486398</v>
      </c>
    </row>
    <row r="9" spans="1:5" s="179" customFormat="1" ht="18" customHeight="1" x14ac:dyDescent="0.15">
      <c r="A9" s="252"/>
      <c r="B9" s="181" t="s">
        <v>520</v>
      </c>
      <c r="C9" s="176">
        <v>144916789</v>
      </c>
    </row>
    <row r="10" spans="1:5" s="179" customFormat="1" ht="18" customHeight="1" x14ac:dyDescent="0.15">
      <c r="A10" s="252"/>
      <c r="B10" s="181" t="s">
        <v>521</v>
      </c>
      <c r="C10" s="176">
        <v>141666098</v>
      </c>
    </row>
    <row r="11" spans="1:5" s="179" customFormat="1" ht="18" customHeight="1" x14ac:dyDescent="0.15">
      <c r="A11" s="252"/>
      <c r="B11" s="181" t="s">
        <v>522</v>
      </c>
      <c r="C11" s="176">
        <v>77629721</v>
      </c>
    </row>
    <row r="12" spans="1:5" s="179" customFormat="1" ht="18" hidden="1" customHeight="1" x14ac:dyDescent="0.15">
      <c r="A12" s="252"/>
      <c r="B12" s="181"/>
      <c r="C12" s="176"/>
    </row>
    <row r="13" spans="1:5" s="179" customFormat="1" ht="18" hidden="1" customHeight="1" x14ac:dyDescent="0.15">
      <c r="A13" s="252"/>
      <c r="B13" s="181"/>
      <c r="C13" s="176"/>
    </row>
    <row r="14" spans="1:5" s="179" customFormat="1" ht="18" customHeight="1" x14ac:dyDescent="0.15">
      <c r="A14" s="252"/>
      <c r="B14" s="181" t="s">
        <v>513</v>
      </c>
      <c r="C14" s="176">
        <v>-301678692</v>
      </c>
    </row>
    <row r="15" spans="1:5" s="179" customFormat="1" ht="18" customHeight="1" x14ac:dyDescent="0.15">
      <c r="A15" s="252"/>
      <c r="B15" s="181" t="s">
        <v>102</v>
      </c>
      <c r="C15" s="171">
        <f>SUM(C6:C14)</f>
        <v>2831471717</v>
      </c>
    </row>
    <row r="16" spans="1:5" s="179" customFormat="1" ht="18" customHeight="1" x14ac:dyDescent="0.15">
      <c r="A16" s="252" t="s">
        <v>94</v>
      </c>
      <c r="B16" s="181" t="s">
        <v>501</v>
      </c>
      <c r="C16" s="176">
        <v>536940583</v>
      </c>
    </row>
    <row r="17" spans="1:3" s="179" customFormat="1" ht="18" customHeight="1" x14ac:dyDescent="0.15">
      <c r="A17" s="252"/>
      <c r="B17" s="181" t="s">
        <v>518</v>
      </c>
      <c r="C17" s="176">
        <v>117821060</v>
      </c>
    </row>
    <row r="18" spans="1:3" s="179" customFormat="1" ht="18" customHeight="1" x14ac:dyDescent="0.15">
      <c r="A18" s="252"/>
      <c r="B18" s="181" t="s">
        <v>519</v>
      </c>
      <c r="C18" s="176"/>
    </row>
    <row r="19" spans="1:3" s="179" customFormat="1" ht="18" customHeight="1" x14ac:dyDescent="0.15">
      <c r="A19" s="252"/>
      <c r="B19" s="181" t="s">
        <v>520</v>
      </c>
      <c r="C19" s="176">
        <v>106581197</v>
      </c>
    </row>
    <row r="20" spans="1:3" s="179" customFormat="1" ht="18" customHeight="1" x14ac:dyDescent="0.15">
      <c r="A20" s="252"/>
      <c r="B20" s="181" t="s">
        <v>521</v>
      </c>
      <c r="C20" s="176">
        <v>27417400</v>
      </c>
    </row>
    <row r="21" spans="1:3" s="179" customFormat="1" ht="18" customHeight="1" x14ac:dyDescent="0.15">
      <c r="A21" s="252"/>
      <c r="B21" s="181" t="s">
        <v>522</v>
      </c>
      <c r="C21" s="176"/>
    </row>
    <row r="22" spans="1:3" s="179" customFormat="1" ht="18" hidden="1" customHeight="1" x14ac:dyDescent="0.15">
      <c r="A22" s="252"/>
      <c r="B22" s="181"/>
      <c r="C22" s="176"/>
    </row>
    <row r="23" spans="1:3" s="179" customFormat="1" ht="18" hidden="1" customHeight="1" x14ac:dyDescent="0.15">
      <c r="A23" s="252"/>
      <c r="B23" s="181"/>
      <c r="C23" s="176"/>
    </row>
    <row r="24" spans="1:3" s="179" customFormat="1" ht="18" hidden="1" customHeight="1" x14ac:dyDescent="0.15">
      <c r="A24" s="252"/>
      <c r="B24" s="182"/>
      <c r="C24" s="171"/>
    </row>
    <row r="25" spans="1:3" s="179" customFormat="1" ht="18" hidden="1" customHeight="1" x14ac:dyDescent="0.15">
      <c r="A25" s="252"/>
      <c r="B25" s="182"/>
      <c r="C25" s="171"/>
    </row>
    <row r="26" spans="1:3" s="179" customFormat="1" ht="18" customHeight="1" x14ac:dyDescent="0.15">
      <c r="A26" s="253"/>
      <c r="B26" s="183" t="s">
        <v>102</v>
      </c>
      <c r="C26" s="171">
        <f>SUM(C16:C25)</f>
        <v>788760240</v>
      </c>
    </row>
    <row r="27" spans="1:3" s="179" customFormat="1" ht="18" customHeight="1" x14ac:dyDescent="0.15">
      <c r="A27" s="251" t="s">
        <v>103</v>
      </c>
      <c r="B27" s="251"/>
      <c r="C27" s="171">
        <f>C15+C26</f>
        <v>3620231957</v>
      </c>
    </row>
  </sheetData>
  <mergeCells count="3">
    <mergeCell ref="A27:B27"/>
    <mergeCell ref="A6:A15"/>
    <mergeCell ref="A16:A26"/>
  </mergeCells>
  <phoneticPr fontId="10"/>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4" t="s">
        <v>92</v>
      </c>
      <c r="B1" s="255"/>
      <c r="C1" s="255"/>
      <c r="D1" s="255"/>
      <c r="E1" s="255"/>
      <c r="F1" s="255"/>
    </row>
    <row r="2" spans="1:6" ht="20.25" customHeight="1" x14ac:dyDescent="0.15">
      <c r="A2" s="29" t="s">
        <v>105</v>
      </c>
      <c r="B2" s="29"/>
      <c r="C2" s="29"/>
      <c r="D2" s="29"/>
      <c r="E2" s="29"/>
      <c r="F2" s="30"/>
    </row>
    <row r="3" spans="1:6" ht="20.25" customHeight="1" x14ac:dyDescent="0.15">
      <c r="A3" s="54" t="s">
        <v>454</v>
      </c>
      <c r="B3" s="29"/>
      <c r="C3" s="29"/>
      <c r="D3" s="29"/>
      <c r="E3" s="29"/>
      <c r="F3" s="3" t="s">
        <v>5</v>
      </c>
    </row>
    <row r="4" spans="1:6" ht="20.25" customHeight="1" x14ac:dyDescent="0.15">
      <c r="A4" s="256" t="s">
        <v>0</v>
      </c>
      <c r="B4" s="258" t="s">
        <v>76</v>
      </c>
      <c r="C4" s="258" t="s">
        <v>93</v>
      </c>
      <c r="D4" s="258"/>
      <c r="E4" s="258"/>
      <c r="F4" s="258"/>
    </row>
    <row r="5" spans="1:6" ht="20.25" customHeight="1" x14ac:dyDescent="0.15">
      <c r="A5" s="256"/>
      <c r="B5" s="258"/>
      <c r="C5" s="258" t="s">
        <v>94</v>
      </c>
      <c r="D5" s="258" t="s">
        <v>95</v>
      </c>
      <c r="E5" s="258" t="s">
        <v>96</v>
      </c>
      <c r="F5" s="258" t="s">
        <v>3</v>
      </c>
    </row>
    <row r="6" spans="1:6" ht="20.25" customHeight="1" thickBot="1" x14ac:dyDescent="0.2">
      <c r="A6" s="257"/>
      <c r="B6" s="259"/>
      <c r="C6" s="259"/>
      <c r="D6" s="259"/>
      <c r="E6" s="259"/>
      <c r="F6" s="259"/>
    </row>
    <row r="7" spans="1:6" ht="20.25" customHeight="1" thickTop="1" x14ac:dyDescent="0.15">
      <c r="A7" s="31" t="s">
        <v>97</v>
      </c>
      <c r="B7" s="52"/>
      <c r="C7" s="53"/>
      <c r="D7" s="53"/>
      <c r="E7" s="53"/>
      <c r="F7" s="52"/>
    </row>
    <row r="8" spans="1:6" ht="20.25" customHeight="1" x14ac:dyDescent="0.15">
      <c r="A8" s="31" t="s">
        <v>98</v>
      </c>
      <c r="B8" s="52"/>
      <c r="C8" s="52"/>
      <c r="D8" s="52"/>
      <c r="E8" s="52"/>
      <c r="F8" s="52"/>
    </row>
    <row r="9" spans="1:6" ht="20.25" customHeight="1" x14ac:dyDescent="0.15">
      <c r="A9" s="31" t="s">
        <v>99</v>
      </c>
      <c r="B9" s="52"/>
      <c r="C9" s="52"/>
      <c r="D9" s="52"/>
      <c r="E9" s="52"/>
      <c r="F9" s="52"/>
    </row>
    <row r="10" spans="1:6" ht="20.25" customHeight="1" x14ac:dyDescent="0.15">
      <c r="A10" s="31" t="s">
        <v>3</v>
      </c>
      <c r="B10" s="52"/>
      <c r="C10" s="52"/>
      <c r="D10" s="52"/>
      <c r="E10" s="52"/>
      <c r="F10" s="52"/>
    </row>
    <row r="11" spans="1:6" ht="20.25" customHeight="1" x14ac:dyDescent="0.15">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0" t="s">
        <v>92</v>
      </c>
      <c r="B1" s="261"/>
      <c r="C1" s="261"/>
      <c r="D1" s="261"/>
      <c r="E1" s="261"/>
      <c r="F1" s="261"/>
    </row>
    <row r="2" spans="1:9" ht="14.25" x14ac:dyDescent="0.15">
      <c r="A2" s="1" t="s">
        <v>127</v>
      </c>
      <c r="B2" s="29"/>
      <c r="C2" s="29"/>
      <c r="D2" s="29"/>
      <c r="E2" s="29"/>
      <c r="F2" s="54" t="s">
        <v>454</v>
      </c>
    </row>
    <row r="3" spans="1:9" ht="13.5" x14ac:dyDescent="0.15">
      <c r="A3" s="29" t="s">
        <v>107</v>
      </c>
      <c r="B3" s="29"/>
      <c r="C3" s="29"/>
      <c r="D3" s="29"/>
      <c r="E3" s="29"/>
      <c r="F3" s="30" t="s">
        <v>476</v>
      </c>
    </row>
    <row r="4" spans="1:9" ht="13.5" x14ac:dyDescent="0.15">
      <c r="A4" s="256" t="s">
        <v>0</v>
      </c>
      <c r="B4" s="258" t="s">
        <v>76</v>
      </c>
      <c r="C4" s="258" t="s">
        <v>93</v>
      </c>
      <c r="D4" s="258"/>
      <c r="E4" s="258"/>
      <c r="F4" s="258"/>
    </row>
    <row r="5" spans="1:9" ht="13.5" x14ac:dyDescent="0.15">
      <c r="A5" s="256"/>
      <c r="B5" s="258"/>
      <c r="C5" s="258" t="s">
        <v>94</v>
      </c>
      <c r="D5" s="258" t="s">
        <v>95</v>
      </c>
      <c r="E5" s="258" t="s">
        <v>96</v>
      </c>
      <c r="F5" s="258" t="s">
        <v>3</v>
      </c>
    </row>
    <row r="6" spans="1:9" ht="14.25" thickBot="1" x14ac:dyDescent="0.2">
      <c r="A6" s="257"/>
      <c r="B6" s="259"/>
      <c r="C6" s="259"/>
      <c r="D6" s="259"/>
      <c r="E6" s="259"/>
      <c r="F6" s="259"/>
    </row>
    <row r="7" spans="1:9" ht="21" customHeight="1" thickTop="1" x14ac:dyDescent="0.15">
      <c r="A7" s="31" t="s">
        <v>97</v>
      </c>
      <c r="B7" s="32">
        <f>SUM(C7:F7)</f>
        <v>35021637</v>
      </c>
      <c r="C7" s="32">
        <v>5022967</v>
      </c>
      <c r="D7" s="32">
        <v>1489752</v>
      </c>
      <c r="E7" s="32">
        <v>24092420</v>
      </c>
      <c r="F7" s="32">
        <v>4416498</v>
      </c>
      <c r="H7" s="1">
        <v>35021637</v>
      </c>
      <c r="I7" s="1">
        <f>+H7-B7</f>
        <v>0</v>
      </c>
    </row>
    <row r="8" spans="1:9" ht="21" customHeight="1" x14ac:dyDescent="0.15">
      <c r="A8" s="31" t="s">
        <v>98</v>
      </c>
      <c r="B8" s="32">
        <f>SUM(C8:F8)</f>
        <v>109271735</v>
      </c>
      <c r="C8" s="32">
        <f>+財源の明細OK!C19</f>
        <v>106581197</v>
      </c>
      <c r="D8" s="32">
        <v>2635400</v>
      </c>
      <c r="E8" s="32">
        <v>55138</v>
      </c>
      <c r="F8" s="32"/>
      <c r="H8" s="1">
        <v>3565039</v>
      </c>
      <c r="I8" s="1">
        <f>+H8-B8</f>
        <v>-105706696</v>
      </c>
    </row>
    <row r="9" spans="1:9" ht="21" customHeight="1" x14ac:dyDescent="0.15">
      <c r="A9" s="31" t="s">
        <v>99</v>
      </c>
      <c r="B9" s="32">
        <f>SUM(C9:F9)</f>
        <v>2825740</v>
      </c>
      <c r="C9" s="32">
        <v>0</v>
      </c>
      <c r="D9" s="32">
        <v>332600</v>
      </c>
      <c r="E9" s="32">
        <v>2493140</v>
      </c>
      <c r="F9" s="32"/>
      <c r="H9" s="1">
        <v>2825740</v>
      </c>
      <c r="I9" s="1">
        <f>+H9-B9</f>
        <v>0</v>
      </c>
    </row>
    <row r="10" spans="1:9" ht="21" customHeight="1" x14ac:dyDescent="0.15">
      <c r="A10" s="31" t="s">
        <v>3</v>
      </c>
      <c r="B10" s="32" t="s">
        <v>1</v>
      </c>
      <c r="C10" s="32"/>
      <c r="D10" s="32"/>
      <c r="E10" s="32"/>
      <c r="F10" s="32"/>
    </row>
    <row r="11" spans="1:9" ht="21" customHeight="1" x14ac:dyDescent="0.15">
      <c r="A11" s="33" t="s">
        <v>2</v>
      </c>
      <c r="B11" s="32">
        <f>SUM(B7:B10)</f>
        <v>147119112</v>
      </c>
      <c r="C11" s="32">
        <f t="shared" ref="C11:D11" si="0">SUM(C7:C10)</f>
        <v>111604164</v>
      </c>
      <c r="D11" s="32">
        <f t="shared" si="0"/>
        <v>4457752</v>
      </c>
      <c r="E11" s="32">
        <f>SUM(E7:E10)</f>
        <v>26640698</v>
      </c>
      <c r="F11" s="32">
        <f>SUM(F7:F10)</f>
        <v>4416498</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106</v>
      </c>
    </row>
    <row r="20" spans="3:5" ht="20.25" customHeight="1" x14ac:dyDescent="0.15">
      <c r="C20" s="50"/>
      <c r="D20" s="1" t="s">
        <v>124</v>
      </c>
    </row>
    <row r="23" spans="3:5" ht="20.25" customHeight="1" x14ac:dyDescent="0.15">
      <c r="C23" s="1">
        <v>5897468</v>
      </c>
      <c r="D23" s="1">
        <v>4457752</v>
      </c>
      <c r="E23" s="1">
        <v>26640698</v>
      </c>
    </row>
    <row r="24" spans="3:5" ht="20.25" customHeight="1" x14ac:dyDescent="0.15">
      <c r="C24" s="1">
        <f>+C23-C11</f>
        <v>-105706696</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x14ac:dyDescent="0.15"/>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x14ac:dyDescent="0.15">
      <c r="A1" s="260" t="s">
        <v>92</v>
      </c>
      <c r="B1" s="261"/>
      <c r="C1" s="261"/>
      <c r="D1" s="261"/>
      <c r="E1" s="261"/>
      <c r="F1" s="261"/>
    </row>
    <row r="2" spans="1:9" ht="14.25" x14ac:dyDescent="0.15">
      <c r="A2" s="29" t="s">
        <v>105</v>
      </c>
      <c r="B2" s="166"/>
      <c r="C2" s="29"/>
      <c r="D2" s="29"/>
      <c r="E2" s="29"/>
      <c r="F2" s="54"/>
    </row>
    <row r="3" spans="1:9" ht="13.5" x14ac:dyDescent="0.15">
      <c r="A3" s="29" t="s">
        <v>478</v>
      </c>
      <c r="B3" s="29"/>
      <c r="C3" s="29"/>
      <c r="D3" s="29"/>
      <c r="E3" s="29"/>
      <c r="F3" s="30" t="s">
        <v>476</v>
      </c>
    </row>
    <row r="4" spans="1:9" ht="13.5" x14ac:dyDescent="0.15">
      <c r="A4" s="256" t="s">
        <v>0</v>
      </c>
      <c r="B4" s="258" t="s">
        <v>76</v>
      </c>
      <c r="C4" s="258" t="s">
        <v>93</v>
      </c>
      <c r="D4" s="258"/>
      <c r="E4" s="258"/>
      <c r="F4" s="258"/>
    </row>
    <row r="5" spans="1:9" ht="13.5" x14ac:dyDescent="0.15">
      <c r="A5" s="256"/>
      <c r="B5" s="258"/>
      <c r="C5" s="258" t="s">
        <v>94</v>
      </c>
      <c r="D5" s="258" t="s">
        <v>95</v>
      </c>
      <c r="E5" s="258" t="s">
        <v>96</v>
      </c>
      <c r="F5" s="258" t="s">
        <v>3</v>
      </c>
    </row>
    <row r="6" spans="1:9" ht="14.25" thickBot="1" x14ac:dyDescent="0.2">
      <c r="A6" s="257"/>
      <c r="B6" s="259"/>
      <c r="C6" s="259"/>
      <c r="D6" s="259"/>
      <c r="E6" s="259"/>
      <c r="F6" s="259"/>
    </row>
    <row r="7" spans="1:9" ht="21" customHeight="1" thickTop="1" x14ac:dyDescent="0.15">
      <c r="A7" s="31" t="s">
        <v>97</v>
      </c>
      <c r="B7" s="165">
        <f>SUM(C7:F7)</f>
        <v>4845429469</v>
      </c>
      <c r="C7" s="171">
        <f>C24</f>
        <v>640741650</v>
      </c>
      <c r="D7" s="171">
        <v>339293000</v>
      </c>
      <c r="E7" s="171">
        <f>+E23-SUM(E8:E9)</f>
        <v>3503858829</v>
      </c>
      <c r="F7" s="171">
        <v>361535990</v>
      </c>
      <c r="H7" s="1">
        <v>4733648666</v>
      </c>
      <c r="I7" s="1">
        <f>+H7-B7</f>
        <v>-111780803</v>
      </c>
    </row>
    <row r="8" spans="1:9" ht="21" customHeight="1" x14ac:dyDescent="0.15">
      <c r="A8" s="31" t="s">
        <v>98</v>
      </c>
      <c r="B8" s="165">
        <f>SUM(C8:F8)</f>
        <v>86056124</v>
      </c>
      <c r="C8" s="171">
        <f>財源の明細OK!C19</f>
        <v>106581197</v>
      </c>
      <c r="D8" s="171">
        <v>19010000</v>
      </c>
      <c r="E8" s="171">
        <f>5652000+50490000</f>
        <v>56142000</v>
      </c>
      <c r="F8" s="171">
        <v>-95677073</v>
      </c>
      <c r="H8" s="1">
        <v>197836927</v>
      </c>
      <c r="I8" s="1">
        <f>+H8-B8</f>
        <v>111780803</v>
      </c>
    </row>
    <row r="9" spans="1:9" ht="21" customHeight="1" x14ac:dyDescent="0.15">
      <c r="A9" s="31" t="s">
        <v>99</v>
      </c>
      <c r="B9" s="165">
        <f>SUM(C9:F9)</f>
        <v>1240658353</v>
      </c>
      <c r="C9" s="171">
        <v>0</v>
      </c>
      <c r="D9" s="171">
        <v>0</v>
      </c>
      <c r="E9" s="171">
        <v>52466000</v>
      </c>
      <c r="F9" s="171">
        <v>1188192353</v>
      </c>
      <c r="H9" s="1">
        <v>1240658353</v>
      </c>
      <c r="I9" s="1">
        <f>+H9-B9</f>
        <v>0</v>
      </c>
    </row>
    <row r="10" spans="1:9" ht="21" customHeight="1" x14ac:dyDescent="0.15">
      <c r="A10" s="31" t="s">
        <v>3</v>
      </c>
      <c r="B10" s="165" t="s">
        <v>1</v>
      </c>
      <c r="C10" s="171"/>
      <c r="D10" s="171"/>
      <c r="E10" s="171"/>
      <c r="F10" s="171"/>
    </row>
    <row r="11" spans="1:9" ht="21" customHeight="1" x14ac:dyDescent="0.15">
      <c r="A11" s="33" t="s">
        <v>2</v>
      </c>
      <c r="B11" s="165">
        <f>SUM(B7:B10)</f>
        <v>6172143946</v>
      </c>
      <c r="C11" s="171">
        <f t="shared" ref="C11:D11" si="0">SUM(C7:C10)</f>
        <v>747322847</v>
      </c>
      <c r="D11" s="171">
        <f t="shared" si="0"/>
        <v>358303000</v>
      </c>
      <c r="E11" s="171">
        <f>SUM(E7:E10)</f>
        <v>3612466829</v>
      </c>
      <c r="F11" s="171">
        <f>SUM(F7:F10)</f>
        <v>1454051270</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120</v>
      </c>
    </row>
    <row r="20" spans="3:5" ht="20.25" customHeight="1" x14ac:dyDescent="0.15">
      <c r="C20" s="50"/>
      <c r="D20" s="1" t="s">
        <v>124</v>
      </c>
    </row>
    <row r="23" spans="3:5" ht="20.25" customHeight="1" x14ac:dyDescent="0.15">
      <c r="C23" s="1">
        <v>747322847</v>
      </c>
      <c r="D23" s="1">
        <v>358303000</v>
      </c>
      <c r="E23" s="1">
        <v>3612466829</v>
      </c>
    </row>
    <row r="24" spans="3:5" ht="20.25" customHeight="1" x14ac:dyDescent="0.15">
      <c r="C24" s="157">
        <f>+C23-SUM(C8:C9)</f>
        <v>640741650</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0"/>
  <sheetViews>
    <sheetView tabSelected="1" view="pageBreakPreview" zoomScale="106" zoomScaleNormal="100" zoomScaleSheetLayoutView="106" workbookViewId="0">
      <selection activeCell="A12" sqref="A12:XFD13"/>
    </sheetView>
  </sheetViews>
  <sheetFormatPr defaultColWidth="8.875" defaultRowHeight="11.25" x14ac:dyDescent="0.15"/>
  <cols>
    <col min="1" max="1" width="22.75" style="4" customWidth="1"/>
    <col min="2" max="3" width="14.5" style="4" customWidth="1"/>
    <col min="4" max="4" width="15.25" style="4" bestFit="1" customWidth="1"/>
    <col min="5" max="16384" width="8.875" style="4"/>
  </cols>
  <sheetData>
    <row r="1" spans="1:5" ht="21" customHeight="1" x14ac:dyDescent="0.2">
      <c r="A1" s="6" t="s">
        <v>514</v>
      </c>
    </row>
    <row r="2" spans="1:5" ht="21" customHeight="1" x14ac:dyDescent="0.15">
      <c r="A2" s="29" t="s">
        <v>500</v>
      </c>
    </row>
    <row r="3" spans="1:5" ht="21" customHeight="1" x14ac:dyDescent="0.15">
      <c r="A3" s="29" t="s">
        <v>517</v>
      </c>
    </row>
    <row r="4" spans="1:5" ht="19.5" customHeight="1" x14ac:dyDescent="0.15">
      <c r="D4" s="3" t="s">
        <v>32</v>
      </c>
    </row>
    <row r="5" spans="1:5" s="179" customFormat="1" ht="14.25" customHeight="1" x14ac:dyDescent="0.15">
      <c r="A5" s="177" t="s">
        <v>29</v>
      </c>
      <c r="B5" s="177" t="s">
        <v>515</v>
      </c>
      <c r="C5" s="177" t="s">
        <v>516</v>
      </c>
      <c r="D5" s="178" t="s">
        <v>505</v>
      </c>
    </row>
    <row r="6" spans="1:5" s="13" customFormat="1" ht="19.5" customHeight="1" x14ac:dyDescent="0.15">
      <c r="A6" s="173" t="s">
        <v>501</v>
      </c>
      <c r="B6" s="174">
        <v>91413095</v>
      </c>
      <c r="C6" s="174">
        <v>13984301</v>
      </c>
      <c r="D6" s="175">
        <f t="shared" ref="D6:D19" si="0">SUM(B6:C6)</f>
        <v>105397396</v>
      </c>
      <c r="E6" s="12"/>
    </row>
    <row r="7" spans="1:5" s="13" customFormat="1" ht="19.5" customHeight="1" x14ac:dyDescent="0.15">
      <c r="A7" s="173" t="s">
        <v>518</v>
      </c>
      <c r="B7" s="174" t="s">
        <v>463</v>
      </c>
      <c r="C7" s="174" t="s">
        <v>1</v>
      </c>
      <c r="D7" s="175">
        <f t="shared" si="0"/>
        <v>0</v>
      </c>
      <c r="E7" s="12"/>
    </row>
    <row r="8" spans="1:5" s="13" customFormat="1" ht="19.5" customHeight="1" x14ac:dyDescent="0.15">
      <c r="A8" s="173" t="s">
        <v>519</v>
      </c>
      <c r="B8" s="174" t="s">
        <v>1</v>
      </c>
      <c r="C8" s="174" t="s">
        <v>1</v>
      </c>
      <c r="D8" s="175">
        <f t="shared" si="0"/>
        <v>0</v>
      </c>
      <c r="E8" s="12"/>
    </row>
    <row r="9" spans="1:5" s="13" customFormat="1" ht="19.5" customHeight="1" x14ac:dyDescent="0.15">
      <c r="A9" s="173" t="s">
        <v>520</v>
      </c>
      <c r="B9" s="174" t="s">
        <v>1</v>
      </c>
      <c r="C9" s="174" t="s">
        <v>1</v>
      </c>
      <c r="D9" s="175">
        <f t="shared" si="0"/>
        <v>0</v>
      </c>
      <c r="E9" s="12"/>
    </row>
    <row r="10" spans="1:5" s="13" customFormat="1" ht="19.5" customHeight="1" x14ac:dyDescent="0.15">
      <c r="A10" s="173" t="s">
        <v>521</v>
      </c>
      <c r="B10" s="174">
        <v>22599</v>
      </c>
      <c r="C10" s="174" t="s">
        <v>463</v>
      </c>
      <c r="D10" s="175">
        <f t="shared" si="0"/>
        <v>22599</v>
      </c>
      <c r="E10" s="12"/>
    </row>
    <row r="11" spans="1:5" s="13" customFormat="1" ht="19.5" customHeight="1" x14ac:dyDescent="0.15">
      <c r="A11" s="173" t="s">
        <v>522</v>
      </c>
      <c r="B11" s="174">
        <v>2890</v>
      </c>
      <c r="C11" s="174" t="s">
        <v>463</v>
      </c>
      <c r="D11" s="175">
        <f t="shared" si="0"/>
        <v>2890</v>
      </c>
      <c r="E11" s="12"/>
    </row>
    <row r="12" spans="1:5" s="13" customFormat="1" ht="19.5" hidden="1" customHeight="1" x14ac:dyDescent="0.15">
      <c r="A12" s="173"/>
      <c r="B12" s="174"/>
      <c r="C12" s="174"/>
      <c r="D12" s="175">
        <f t="shared" si="0"/>
        <v>0</v>
      </c>
      <c r="E12" s="12"/>
    </row>
    <row r="13" spans="1:5" s="13" customFormat="1" ht="19.5" hidden="1" customHeight="1" x14ac:dyDescent="0.15">
      <c r="A13" s="173"/>
      <c r="B13" s="174"/>
      <c r="C13" s="174"/>
      <c r="D13" s="175">
        <f t="shared" si="0"/>
        <v>0</v>
      </c>
      <c r="E13" s="12"/>
    </row>
    <row r="14" spans="1:5" s="13" customFormat="1" ht="25.5" hidden="1" customHeight="1" x14ac:dyDescent="0.15">
      <c r="A14" s="11"/>
      <c r="B14" s="39"/>
      <c r="C14" s="39"/>
      <c r="D14" s="39">
        <f t="shared" si="0"/>
        <v>0</v>
      </c>
      <c r="E14" s="12"/>
    </row>
    <row r="15" spans="1:5" s="13" customFormat="1" ht="25.5" hidden="1" customHeight="1" x14ac:dyDescent="0.15">
      <c r="A15" s="11"/>
      <c r="B15" s="39"/>
      <c r="C15" s="39"/>
      <c r="D15" s="39">
        <f t="shared" si="0"/>
        <v>0</v>
      </c>
      <c r="E15" s="12"/>
    </row>
    <row r="16" spans="1:5" s="13" customFormat="1" ht="25.5" hidden="1" customHeight="1" x14ac:dyDescent="0.15">
      <c r="A16" s="11"/>
      <c r="B16" s="39"/>
      <c r="C16" s="39"/>
      <c r="D16" s="39">
        <f t="shared" si="0"/>
        <v>0</v>
      </c>
      <c r="E16" s="12"/>
    </row>
    <row r="17" spans="1:5" s="13" customFormat="1" ht="25.5" hidden="1" customHeight="1" x14ac:dyDescent="0.15">
      <c r="A17" s="11"/>
      <c r="B17" s="39"/>
      <c r="C17" s="39"/>
      <c r="D17" s="39">
        <f t="shared" si="0"/>
        <v>0</v>
      </c>
      <c r="E17" s="12"/>
    </row>
    <row r="18" spans="1:5" s="13" customFormat="1" ht="25.5" hidden="1" customHeight="1" x14ac:dyDescent="0.15">
      <c r="A18" s="11"/>
      <c r="B18" s="39"/>
      <c r="C18" s="39"/>
      <c r="D18" s="39">
        <f t="shared" si="0"/>
        <v>0</v>
      </c>
      <c r="E18" s="12"/>
    </row>
    <row r="19" spans="1:5" s="13" customFormat="1" ht="25.5" hidden="1" customHeight="1" x14ac:dyDescent="0.15">
      <c r="A19" s="11"/>
      <c r="B19" s="39"/>
      <c r="C19" s="39"/>
      <c r="D19" s="39">
        <f t="shared" si="0"/>
        <v>0</v>
      </c>
      <c r="E19" s="12"/>
    </row>
    <row r="20" spans="1:5" ht="14.25" x14ac:dyDescent="0.15">
      <c r="A20" s="35" t="s">
        <v>104</v>
      </c>
      <c r="B20" s="169">
        <f t="shared" ref="B20:D20" si="1">SUM(B6:B19)</f>
        <v>91438584</v>
      </c>
      <c r="C20" s="169">
        <f t="shared" si="1"/>
        <v>13984301</v>
      </c>
      <c r="D20" s="169">
        <f t="shared" si="1"/>
        <v>105422885</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x14ac:dyDescent="0.15">
      <c r="A3" s="217" t="s">
        <v>186</v>
      </c>
      <c r="B3" s="217" t="s">
        <v>402</v>
      </c>
      <c r="C3" s="218" t="s">
        <v>181</v>
      </c>
      <c r="D3" s="219" t="s">
        <v>396</v>
      </c>
      <c r="E3" s="219"/>
      <c r="F3" s="218" t="s">
        <v>397</v>
      </c>
    </row>
    <row r="4" spans="1:6" x14ac:dyDescent="0.15">
      <c r="A4" s="217"/>
      <c r="B4" s="217"/>
      <c r="C4" s="218"/>
      <c r="D4" s="152" t="s">
        <v>180</v>
      </c>
      <c r="E4" s="153" t="s">
        <v>179</v>
      </c>
      <c r="F4" s="218"/>
    </row>
    <row r="5" spans="1:6" x14ac:dyDescent="0.15">
      <c r="A5" s="127" t="s">
        <v>403</v>
      </c>
      <c r="B5" s="150" t="s">
        <v>464</v>
      </c>
      <c r="C5" s="154">
        <v>20500000</v>
      </c>
      <c r="D5" s="155"/>
      <c r="E5" s="154"/>
      <c r="F5" s="154">
        <f>+C5+D5-E5</f>
        <v>20500000</v>
      </c>
    </row>
    <row r="6" spans="1:6" x14ac:dyDescent="0.15">
      <c r="A6" s="127" t="s">
        <v>404</v>
      </c>
      <c r="B6" s="150" t="s">
        <v>464</v>
      </c>
      <c r="C6" s="154">
        <v>24500000</v>
      </c>
      <c r="D6" s="155"/>
      <c r="E6" s="154"/>
      <c r="F6" s="154">
        <f t="shared" ref="F6:F25" si="0">+C6+D6-E6</f>
        <v>24500000</v>
      </c>
    </row>
    <row r="7" spans="1:6" x14ac:dyDescent="0.15">
      <c r="A7" s="127" t="s">
        <v>406</v>
      </c>
      <c r="B7" s="150" t="s">
        <v>464</v>
      </c>
      <c r="C7" s="154">
        <v>27000000</v>
      </c>
      <c r="D7" s="155"/>
      <c r="E7" s="154"/>
      <c r="F7" s="154">
        <f t="shared" si="0"/>
        <v>27000000</v>
      </c>
    </row>
    <row r="8" spans="1:6" x14ac:dyDescent="0.15">
      <c r="A8" s="127" t="s">
        <v>407</v>
      </c>
      <c r="B8" s="150" t="s">
        <v>464</v>
      </c>
      <c r="C8" s="154">
        <v>5000000</v>
      </c>
      <c r="D8" s="155"/>
      <c r="E8" s="154"/>
      <c r="F8" s="154">
        <f t="shared" si="0"/>
        <v>5000000</v>
      </c>
    </row>
    <row r="9" spans="1:6" x14ac:dyDescent="0.15">
      <c r="A9" s="133" t="s">
        <v>409</v>
      </c>
      <c r="B9" s="150" t="s">
        <v>465</v>
      </c>
      <c r="C9" s="154">
        <v>158836000</v>
      </c>
      <c r="D9" s="155"/>
      <c r="E9" s="154"/>
      <c r="F9" s="154">
        <f t="shared" si="0"/>
        <v>158836000</v>
      </c>
    </row>
    <row r="10" spans="1:6" x14ac:dyDescent="0.15">
      <c r="A10" s="133" t="s">
        <v>411</v>
      </c>
      <c r="B10" s="150" t="s">
        <v>465</v>
      </c>
      <c r="C10" s="154">
        <v>15600000</v>
      </c>
      <c r="D10" s="155"/>
      <c r="E10" s="154"/>
      <c r="F10" s="154">
        <f t="shared" si="0"/>
        <v>15600000</v>
      </c>
    </row>
    <row r="11" spans="1:6" x14ac:dyDescent="0.15">
      <c r="A11" s="133" t="s">
        <v>413</v>
      </c>
      <c r="B11" s="150" t="s">
        <v>465</v>
      </c>
      <c r="C11" s="154">
        <v>10000000</v>
      </c>
      <c r="D11" s="155"/>
      <c r="E11" s="154"/>
      <c r="F11" s="154">
        <f t="shared" si="0"/>
        <v>10000000</v>
      </c>
    </row>
    <row r="12" spans="1:6" x14ac:dyDescent="0.15">
      <c r="A12" s="133" t="s">
        <v>414</v>
      </c>
      <c r="B12" s="150" t="s">
        <v>465</v>
      </c>
      <c r="C12" s="154">
        <v>8119000</v>
      </c>
      <c r="D12" s="155"/>
      <c r="E12" s="154"/>
      <c r="F12" s="154">
        <f t="shared" si="0"/>
        <v>8119000</v>
      </c>
    </row>
    <row r="13" spans="1:6" x14ac:dyDescent="0.15">
      <c r="A13" s="133" t="s">
        <v>415</v>
      </c>
      <c r="B13" s="150" t="s">
        <v>465</v>
      </c>
      <c r="C13" s="154">
        <v>3000000</v>
      </c>
      <c r="D13" s="155"/>
      <c r="E13" s="154"/>
      <c r="F13" s="154">
        <f t="shared" si="0"/>
        <v>3000000</v>
      </c>
    </row>
    <row r="14" spans="1:6" x14ac:dyDescent="0.15">
      <c r="A14" s="133" t="s">
        <v>416</v>
      </c>
      <c r="B14" s="150" t="s">
        <v>465</v>
      </c>
      <c r="C14" s="154">
        <v>22500000</v>
      </c>
      <c r="D14" s="155"/>
      <c r="E14" s="154"/>
      <c r="F14" s="154">
        <f t="shared" si="0"/>
        <v>22500000</v>
      </c>
    </row>
    <row r="15" spans="1:6" x14ac:dyDescent="0.15">
      <c r="A15" s="133" t="s">
        <v>417</v>
      </c>
      <c r="B15" s="150" t="s">
        <v>465</v>
      </c>
      <c r="C15" s="154">
        <v>40000000</v>
      </c>
      <c r="D15" s="155"/>
      <c r="E15" s="154"/>
      <c r="F15" s="154">
        <f t="shared" si="0"/>
        <v>40000000</v>
      </c>
    </row>
    <row r="16" spans="1:6" x14ac:dyDescent="0.15">
      <c r="A16" s="133" t="s">
        <v>418</v>
      </c>
      <c r="B16" s="150" t="s">
        <v>465</v>
      </c>
      <c r="C16" s="154">
        <v>200000</v>
      </c>
      <c r="D16" s="155"/>
      <c r="E16" s="154"/>
      <c r="F16" s="154">
        <f t="shared" si="0"/>
        <v>200000</v>
      </c>
    </row>
    <row r="17" spans="1:6" x14ac:dyDescent="0.15">
      <c r="A17" s="137" t="s">
        <v>419</v>
      </c>
      <c r="B17" s="150" t="s">
        <v>465</v>
      </c>
      <c r="C17" s="154">
        <v>50000</v>
      </c>
      <c r="D17" s="155"/>
      <c r="E17" s="154"/>
      <c r="F17" s="154">
        <f t="shared" si="0"/>
        <v>50000</v>
      </c>
    </row>
    <row r="18" spans="1:6" x14ac:dyDescent="0.15">
      <c r="A18" s="150" t="s">
        <v>421</v>
      </c>
      <c r="B18" s="150" t="s">
        <v>465</v>
      </c>
      <c r="C18" s="154">
        <v>861400000</v>
      </c>
      <c r="D18" s="155"/>
      <c r="E18" s="154">
        <v>861400000</v>
      </c>
      <c r="F18" s="154">
        <f t="shared" si="0"/>
        <v>0</v>
      </c>
    </row>
    <row r="19" spans="1:6" x14ac:dyDescent="0.15">
      <c r="A19" s="133" t="s">
        <v>420</v>
      </c>
      <c r="B19" s="150" t="s">
        <v>465</v>
      </c>
      <c r="C19" s="154">
        <v>10000000</v>
      </c>
      <c r="D19" s="155"/>
      <c r="E19" s="154"/>
      <c r="F19" s="154">
        <f t="shared" si="0"/>
        <v>10000000</v>
      </c>
    </row>
    <row r="20" spans="1:6" x14ac:dyDescent="0.15">
      <c r="A20" s="150" t="s">
        <v>422</v>
      </c>
      <c r="B20" s="130" t="s">
        <v>423</v>
      </c>
      <c r="C20" s="154">
        <v>8583000</v>
      </c>
      <c r="D20" s="155"/>
      <c r="E20" s="154"/>
      <c r="F20" s="154">
        <f t="shared" si="0"/>
        <v>8583000</v>
      </c>
    </row>
    <row r="21" spans="1:6" x14ac:dyDescent="0.15">
      <c r="A21" s="150" t="s">
        <v>425</v>
      </c>
      <c r="B21" s="130" t="s">
        <v>423</v>
      </c>
      <c r="C21" s="154">
        <v>41110000</v>
      </c>
      <c r="D21" s="155"/>
      <c r="E21" s="154"/>
      <c r="F21" s="154">
        <f t="shared" si="0"/>
        <v>41110000</v>
      </c>
    </row>
    <row r="22" spans="1:6" x14ac:dyDescent="0.15">
      <c r="A22" s="150" t="s">
        <v>426</v>
      </c>
      <c r="B22" s="130" t="s">
        <v>423</v>
      </c>
      <c r="C22" s="154">
        <v>1155000</v>
      </c>
      <c r="D22" s="155"/>
      <c r="E22" s="154"/>
      <c r="F22" s="154">
        <f t="shared" si="0"/>
        <v>1155000</v>
      </c>
    </row>
    <row r="23" spans="1:6" x14ac:dyDescent="0.15">
      <c r="A23" s="150" t="s">
        <v>427</v>
      </c>
      <c r="B23" s="130" t="s">
        <v>423</v>
      </c>
      <c r="C23" s="154">
        <v>3640000</v>
      </c>
      <c r="D23" s="155"/>
      <c r="E23" s="154"/>
      <c r="F23" s="154">
        <f t="shared" si="0"/>
        <v>3640000</v>
      </c>
    </row>
    <row r="24" spans="1:6" x14ac:dyDescent="0.15">
      <c r="A24" s="150" t="s">
        <v>428</v>
      </c>
      <c r="B24" s="130" t="s">
        <v>423</v>
      </c>
      <c r="C24" s="154">
        <v>28000</v>
      </c>
      <c r="D24" s="155"/>
      <c r="E24" s="154"/>
      <c r="F24" s="154">
        <f t="shared" si="0"/>
        <v>28000</v>
      </c>
    </row>
    <row r="25" spans="1:6" x14ac:dyDescent="0.15">
      <c r="A25" s="150" t="s">
        <v>429</v>
      </c>
      <c r="B25" s="130" t="s">
        <v>423</v>
      </c>
      <c r="C25" s="154">
        <v>20000000</v>
      </c>
      <c r="D25" s="155"/>
      <c r="E25" s="154"/>
      <c r="F25" s="154">
        <f t="shared" si="0"/>
        <v>20000000</v>
      </c>
    </row>
    <row r="26" spans="1:6" x14ac:dyDescent="0.15">
      <c r="A26" s="215" t="s">
        <v>466</v>
      </c>
      <c r="B26" s="216"/>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0"/>
  <sheetViews>
    <sheetView showGridLines="0" view="pageBreakPreview" topLeftCell="A3" zoomScaleNormal="90" zoomScaleSheetLayoutView="100" workbookViewId="0">
      <selection activeCell="A12" sqref="A12:XFD13"/>
    </sheetView>
  </sheetViews>
  <sheetFormatPr defaultColWidth="8.875" defaultRowHeight="11.25" x14ac:dyDescent="0.15"/>
  <cols>
    <col min="1" max="1" width="22.75" style="4" customWidth="1"/>
    <col min="2" max="4" width="14.5" style="4" customWidth="1"/>
    <col min="5" max="5" width="15.25" style="4" bestFit="1" customWidth="1"/>
    <col min="6" max="16384" width="8.875" style="4"/>
  </cols>
  <sheetData>
    <row r="1" spans="1:7" ht="21" customHeight="1" x14ac:dyDescent="0.2">
      <c r="A1" s="6" t="s">
        <v>28</v>
      </c>
      <c r="G1" s="262"/>
    </row>
    <row r="2" spans="1:7" ht="21" customHeight="1" x14ac:dyDescent="0.15">
      <c r="A2" s="29" t="s">
        <v>500</v>
      </c>
      <c r="G2" s="262"/>
    </row>
    <row r="3" spans="1:7" ht="21" customHeight="1" x14ac:dyDescent="0.15">
      <c r="A3" s="29" t="s">
        <v>517</v>
      </c>
      <c r="G3" s="262"/>
    </row>
    <row r="4" spans="1:7" ht="19.5" customHeight="1" x14ac:dyDescent="0.15">
      <c r="E4" s="3" t="s">
        <v>32</v>
      </c>
      <c r="G4" s="262"/>
    </row>
    <row r="5" spans="1:7" s="179" customFormat="1" ht="18" customHeight="1" x14ac:dyDescent="0.15">
      <c r="A5" s="184" t="s">
        <v>29</v>
      </c>
      <c r="B5" s="184" t="s">
        <v>506</v>
      </c>
      <c r="C5" s="184" t="s">
        <v>507</v>
      </c>
      <c r="D5" s="184" t="s">
        <v>508</v>
      </c>
      <c r="E5" s="178" t="s">
        <v>505</v>
      </c>
      <c r="G5" s="262"/>
    </row>
    <row r="6" spans="1:7" s="13" customFormat="1" ht="25.5" customHeight="1" x14ac:dyDescent="0.15">
      <c r="A6" s="173" t="s">
        <v>501</v>
      </c>
      <c r="B6" s="174">
        <v>1150654720</v>
      </c>
      <c r="C6" s="174">
        <v>2735</v>
      </c>
      <c r="D6" s="174">
        <v>1028869774</v>
      </c>
      <c r="E6" s="175">
        <f t="shared" ref="E6:E19" si="0">SUM(B6:D6)</f>
        <v>2179527229</v>
      </c>
      <c r="F6" s="12"/>
    </row>
    <row r="7" spans="1:7" s="13" customFormat="1" ht="25.5" customHeight="1" x14ac:dyDescent="0.15">
      <c r="A7" s="173" t="s">
        <v>518</v>
      </c>
      <c r="B7" s="174">
        <v>23026520</v>
      </c>
      <c r="C7" s="174" t="s">
        <v>463</v>
      </c>
      <c r="D7" s="174" t="s">
        <v>463</v>
      </c>
      <c r="E7" s="175">
        <f t="shared" si="0"/>
        <v>23026520</v>
      </c>
      <c r="F7" s="12"/>
    </row>
    <row r="8" spans="1:7" s="13" customFormat="1" ht="25.5" customHeight="1" x14ac:dyDescent="0.15">
      <c r="A8" s="173" t="s">
        <v>519</v>
      </c>
      <c r="B8" s="174" t="s">
        <v>463</v>
      </c>
      <c r="C8" s="174" t="s">
        <v>463</v>
      </c>
      <c r="D8" s="174" t="s">
        <v>463</v>
      </c>
      <c r="E8" s="175">
        <f t="shared" si="0"/>
        <v>0</v>
      </c>
      <c r="F8" s="12"/>
    </row>
    <row r="9" spans="1:7" s="13" customFormat="1" ht="25.5" customHeight="1" x14ac:dyDescent="0.15">
      <c r="A9" s="173" t="s">
        <v>520</v>
      </c>
      <c r="B9" s="174" t="s">
        <v>463</v>
      </c>
      <c r="C9" s="174" t="s">
        <v>463</v>
      </c>
      <c r="D9" s="174">
        <v>846046</v>
      </c>
      <c r="E9" s="175">
        <f t="shared" si="0"/>
        <v>846046</v>
      </c>
      <c r="F9" s="12"/>
    </row>
    <row r="10" spans="1:7" s="13" customFormat="1" ht="25.5" customHeight="1" x14ac:dyDescent="0.15">
      <c r="A10" s="173" t="s">
        <v>521</v>
      </c>
      <c r="B10" s="174" t="s">
        <v>463</v>
      </c>
      <c r="C10" s="174" t="s">
        <v>463</v>
      </c>
      <c r="D10" s="174" t="s">
        <v>463</v>
      </c>
      <c r="E10" s="175">
        <f t="shared" si="0"/>
        <v>0</v>
      </c>
      <c r="F10" s="12"/>
    </row>
    <row r="11" spans="1:7" s="13" customFormat="1" ht="25.5" customHeight="1" x14ac:dyDescent="0.15">
      <c r="A11" s="173" t="s">
        <v>522</v>
      </c>
      <c r="B11" s="174" t="s">
        <v>463</v>
      </c>
      <c r="C11" s="174" t="s">
        <v>463</v>
      </c>
      <c r="D11" s="174">
        <v>19548655</v>
      </c>
      <c r="E11" s="175">
        <f t="shared" si="0"/>
        <v>19548655</v>
      </c>
      <c r="F11" s="12"/>
    </row>
    <row r="12" spans="1:7" s="13" customFormat="1" ht="25.5" hidden="1" customHeight="1" x14ac:dyDescent="0.15">
      <c r="A12" s="173"/>
      <c r="B12" s="174"/>
      <c r="C12" s="174"/>
      <c r="D12" s="174"/>
      <c r="E12" s="175">
        <f t="shared" si="0"/>
        <v>0</v>
      </c>
      <c r="F12" s="12"/>
    </row>
    <row r="13" spans="1:7" s="13" customFormat="1" ht="25.5" hidden="1" customHeight="1" x14ac:dyDescent="0.15">
      <c r="A13" s="173"/>
      <c r="B13" s="174"/>
      <c r="C13" s="174"/>
      <c r="D13" s="174"/>
      <c r="E13" s="175">
        <f t="shared" si="0"/>
        <v>0</v>
      </c>
      <c r="F13" s="12"/>
    </row>
    <row r="14" spans="1:7" s="13" customFormat="1" ht="25.5" hidden="1" customHeight="1" x14ac:dyDescent="0.15">
      <c r="A14" s="11"/>
      <c r="B14" s="175"/>
      <c r="C14" s="175"/>
      <c r="D14" s="175"/>
      <c r="E14" s="175">
        <f t="shared" si="0"/>
        <v>0</v>
      </c>
      <c r="F14" s="12"/>
    </row>
    <row r="15" spans="1:7" s="13" customFormat="1" ht="25.5" hidden="1" customHeight="1" x14ac:dyDescent="0.15">
      <c r="A15" s="11"/>
      <c r="B15" s="175"/>
      <c r="C15" s="175"/>
      <c r="D15" s="175"/>
      <c r="E15" s="175">
        <f t="shared" si="0"/>
        <v>0</v>
      </c>
      <c r="F15" s="12"/>
    </row>
    <row r="16" spans="1:7" s="13" customFormat="1" ht="25.5" hidden="1" customHeight="1" x14ac:dyDescent="0.15">
      <c r="A16" s="11"/>
      <c r="B16" s="175"/>
      <c r="C16" s="175"/>
      <c r="D16" s="175"/>
      <c r="E16" s="175">
        <f t="shared" si="0"/>
        <v>0</v>
      </c>
      <c r="F16" s="12"/>
    </row>
    <row r="17" spans="1:6" s="13" customFormat="1" ht="25.5" hidden="1" customHeight="1" x14ac:dyDescent="0.15">
      <c r="A17" s="11"/>
      <c r="B17" s="175"/>
      <c r="C17" s="175"/>
      <c r="D17" s="175"/>
      <c r="E17" s="175">
        <f t="shared" si="0"/>
        <v>0</v>
      </c>
      <c r="F17" s="12"/>
    </row>
    <row r="18" spans="1:6" s="13" customFormat="1" ht="25.5" hidden="1" customHeight="1" x14ac:dyDescent="0.15">
      <c r="A18" s="11"/>
      <c r="B18" s="175"/>
      <c r="C18" s="175"/>
      <c r="D18" s="175"/>
      <c r="E18" s="175">
        <f t="shared" si="0"/>
        <v>0</v>
      </c>
      <c r="F18" s="12"/>
    </row>
    <row r="19" spans="1:6" s="13" customFormat="1" ht="25.5" hidden="1" customHeight="1" x14ac:dyDescent="0.15">
      <c r="A19" s="11"/>
      <c r="B19" s="175"/>
      <c r="C19" s="175"/>
      <c r="D19" s="175"/>
      <c r="E19" s="175">
        <f t="shared" si="0"/>
        <v>0</v>
      </c>
      <c r="F19" s="12"/>
    </row>
    <row r="20" spans="1:6" s="179" customFormat="1" ht="12" x14ac:dyDescent="0.15">
      <c r="A20" s="180" t="s">
        <v>104</v>
      </c>
      <c r="B20" s="185">
        <f t="shared" ref="B20:E20" si="1">SUM(B6:B19)</f>
        <v>1173681240</v>
      </c>
      <c r="C20" s="186">
        <f t="shared" si="1"/>
        <v>2735</v>
      </c>
      <c r="D20" s="185">
        <f t="shared" si="1"/>
        <v>1049264475</v>
      </c>
      <c r="E20" s="185">
        <f t="shared" si="1"/>
        <v>2222948450</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x14ac:dyDescent="0.15">
      <c r="B1" s="57" t="s">
        <v>187</v>
      </c>
    </row>
    <row r="2" spans="2:15" x14ac:dyDescent="0.15">
      <c r="B2" s="220" t="s">
        <v>186</v>
      </c>
      <c r="C2" s="220" t="s">
        <v>185</v>
      </c>
      <c r="D2" s="220" t="s">
        <v>184</v>
      </c>
      <c r="E2" s="220"/>
      <c r="F2" s="220" t="s">
        <v>183</v>
      </c>
      <c r="G2" s="220" t="s">
        <v>182</v>
      </c>
      <c r="H2" s="220"/>
      <c r="I2" s="220" t="s">
        <v>181</v>
      </c>
      <c r="J2" s="220" t="s">
        <v>396</v>
      </c>
      <c r="K2" s="220"/>
      <c r="L2" s="220" t="s">
        <v>397</v>
      </c>
    </row>
    <row r="3" spans="2:15" x14ac:dyDescent="0.15">
      <c r="B3" s="220"/>
      <c r="C3" s="220"/>
      <c r="D3" s="162" t="s">
        <v>180</v>
      </c>
      <c r="E3" s="162" t="s">
        <v>179</v>
      </c>
      <c r="F3" s="220"/>
      <c r="G3" s="162" t="s">
        <v>180</v>
      </c>
      <c r="H3" s="162" t="s">
        <v>179</v>
      </c>
      <c r="I3" s="220"/>
      <c r="J3" s="162" t="s">
        <v>180</v>
      </c>
      <c r="K3" s="162" t="s">
        <v>179</v>
      </c>
      <c r="L3" s="220"/>
    </row>
    <row r="4" spans="2:15" x14ac:dyDescent="0.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x14ac:dyDescent="0.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x14ac:dyDescent="0.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x14ac:dyDescent="0.15">
      <c r="B7" s="69" t="s">
        <v>175</v>
      </c>
      <c r="C7" s="69"/>
      <c r="D7" s="69"/>
      <c r="E7" s="69"/>
      <c r="F7" s="70">
        <v>0</v>
      </c>
      <c r="G7" s="70">
        <v>0</v>
      </c>
      <c r="H7" s="70">
        <v>0</v>
      </c>
      <c r="I7" s="163">
        <f t="shared" si="0"/>
        <v>0</v>
      </c>
      <c r="J7" s="163">
        <v>0</v>
      </c>
      <c r="K7" s="163">
        <v>0</v>
      </c>
      <c r="L7" s="163">
        <f t="shared" si="1"/>
        <v>0</v>
      </c>
    </row>
    <row r="8" spans="2:15" x14ac:dyDescent="0.15">
      <c r="B8" s="69" t="s">
        <v>174</v>
      </c>
      <c r="C8" s="69"/>
      <c r="D8" s="69"/>
      <c r="E8" s="69"/>
      <c r="F8" s="70">
        <v>2553920503</v>
      </c>
      <c r="G8" s="70">
        <v>107439978</v>
      </c>
      <c r="H8" s="70">
        <v>99110000</v>
      </c>
      <c r="I8" s="163">
        <f t="shared" si="0"/>
        <v>2562250481</v>
      </c>
      <c r="J8" s="163">
        <v>401022986</v>
      </c>
      <c r="K8" s="163">
        <v>109728000</v>
      </c>
      <c r="L8" s="163">
        <f t="shared" si="1"/>
        <v>2853545467</v>
      </c>
    </row>
    <row r="9" spans="2:15" x14ac:dyDescent="0.15">
      <c r="B9" s="69" t="s">
        <v>173</v>
      </c>
      <c r="C9" s="69"/>
      <c r="D9" s="69"/>
      <c r="E9" s="69"/>
      <c r="F9" s="70">
        <v>2478927</v>
      </c>
      <c r="G9" s="70">
        <v>7221</v>
      </c>
      <c r="H9" s="70">
        <v>0</v>
      </c>
      <c r="I9" s="163">
        <f t="shared" si="0"/>
        <v>2486148</v>
      </c>
      <c r="J9" s="163">
        <v>7105</v>
      </c>
      <c r="K9" s="163">
        <v>0</v>
      </c>
      <c r="L9" s="163">
        <f t="shared" si="1"/>
        <v>2493253</v>
      </c>
    </row>
    <row r="10" spans="2:15" x14ac:dyDescent="0.15">
      <c r="B10" s="69" t="s">
        <v>172</v>
      </c>
      <c r="C10" s="69"/>
      <c r="D10" s="69"/>
      <c r="E10" s="69"/>
      <c r="F10" s="70">
        <v>124482470</v>
      </c>
      <c r="G10" s="70">
        <v>414071</v>
      </c>
      <c r="H10" s="70">
        <v>5900000</v>
      </c>
      <c r="I10" s="163">
        <f t="shared" si="0"/>
        <v>118996541</v>
      </c>
      <c r="J10" s="163">
        <v>383808</v>
      </c>
      <c r="K10" s="163">
        <v>2740141</v>
      </c>
      <c r="L10" s="163">
        <f t="shared" si="1"/>
        <v>116640208</v>
      </c>
    </row>
    <row r="11" spans="2:15" x14ac:dyDescent="0.15">
      <c r="B11" s="69" t="s">
        <v>171</v>
      </c>
      <c r="C11" s="69"/>
      <c r="D11" s="69"/>
      <c r="E11" s="69"/>
      <c r="F11" s="70">
        <v>3424860</v>
      </c>
      <c r="G11" s="70">
        <v>9977</v>
      </c>
      <c r="H11" s="70">
        <v>250000</v>
      </c>
      <c r="I11" s="163">
        <f t="shared" si="0"/>
        <v>3184837</v>
      </c>
      <c r="J11" s="163">
        <v>9102</v>
      </c>
      <c r="K11" s="163">
        <v>250000</v>
      </c>
      <c r="L11" s="163">
        <f t="shared" si="1"/>
        <v>2943939</v>
      </c>
    </row>
    <row r="12" spans="2:15" hidden="1" x14ac:dyDescent="0.15">
      <c r="B12" s="69" t="s">
        <v>170</v>
      </c>
      <c r="C12" s="69"/>
      <c r="D12" s="69"/>
      <c r="E12" s="69"/>
      <c r="F12" s="70">
        <v>0</v>
      </c>
      <c r="G12" s="70">
        <v>0</v>
      </c>
      <c r="H12" s="70">
        <v>0</v>
      </c>
      <c r="I12" s="163">
        <f t="shared" si="0"/>
        <v>0</v>
      </c>
      <c r="J12" s="163">
        <v>0</v>
      </c>
      <c r="K12" s="163">
        <v>0</v>
      </c>
      <c r="L12" s="163">
        <f t="shared" si="1"/>
        <v>0</v>
      </c>
    </row>
    <row r="13" spans="2:15" x14ac:dyDescent="0.15">
      <c r="B13" s="69" t="s">
        <v>169</v>
      </c>
      <c r="C13" s="69"/>
      <c r="D13" s="69"/>
      <c r="E13" s="69"/>
      <c r="F13" s="70">
        <v>18493741</v>
      </c>
      <c r="G13" s="70">
        <v>0</v>
      </c>
      <c r="H13" s="70">
        <v>433300</v>
      </c>
      <c r="I13" s="163">
        <f t="shared" si="0"/>
        <v>18060441</v>
      </c>
      <c r="J13" s="163">
        <v>0</v>
      </c>
      <c r="K13" s="163">
        <v>478383</v>
      </c>
      <c r="L13" s="163">
        <f t="shared" si="1"/>
        <v>17582058</v>
      </c>
    </row>
    <row r="14" spans="2:15" x14ac:dyDescent="0.15">
      <c r="B14" s="69" t="s">
        <v>168</v>
      </c>
      <c r="C14" s="69"/>
      <c r="D14" s="69"/>
      <c r="E14" s="69"/>
      <c r="F14" s="70">
        <v>295367390</v>
      </c>
      <c r="G14" s="70">
        <v>1360452</v>
      </c>
      <c r="H14" s="70">
        <v>0</v>
      </c>
      <c r="I14" s="163">
        <f t="shared" si="0"/>
        <v>296727842</v>
      </c>
      <c r="J14" s="163">
        <v>848056</v>
      </c>
      <c r="K14" s="163">
        <v>0</v>
      </c>
      <c r="L14" s="163">
        <f t="shared" si="1"/>
        <v>297575898</v>
      </c>
    </row>
    <row r="15" spans="2:15" x14ac:dyDescent="0.15">
      <c r="B15" s="69" t="s">
        <v>167</v>
      </c>
      <c r="C15" s="69"/>
      <c r="D15" s="69"/>
      <c r="E15" s="69"/>
      <c r="F15" s="70">
        <v>41592500</v>
      </c>
      <c r="G15" s="70">
        <v>0</v>
      </c>
      <c r="H15" s="70">
        <v>0</v>
      </c>
      <c r="I15" s="163">
        <f t="shared" si="0"/>
        <v>41592500</v>
      </c>
      <c r="J15" s="163">
        <v>0</v>
      </c>
      <c r="K15" s="163">
        <v>0</v>
      </c>
      <c r="L15" s="163">
        <f t="shared" si="1"/>
        <v>41592500</v>
      </c>
    </row>
    <row r="16" spans="2:15" x14ac:dyDescent="0.15">
      <c r="B16" s="69" t="s">
        <v>166</v>
      </c>
      <c r="C16" s="69"/>
      <c r="D16" s="69"/>
      <c r="E16" s="69"/>
      <c r="F16" s="70">
        <v>5422486</v>
      </c>
      <c r="G16" s="70">
        <v>5305796</v>
      </c>
      <c r="H16" s="70">
        <v>5290000</v>
      </c>
      <c r="I16" s="163">
        <f t="shared" si="0"/>
        <v>5438282</v>
      </c>
      <c r="J16" s="163">
        <v>15542</v>
      </c>
      <c r="K16" s="163">
        <v>5422000</v>
      </c>
      <c r="L16" s="163">
        <f t="shared" si="1"/>
        <v>31824</v>
      </c>
    </row>
    <row r="17" spans="2:12" x14ac:dyDescent="0.15">
      <c r="B17" s="69" t="s">
        <v>165</v>
      </c>
      <c r="C17" s="69"/>
      <c r="D17" s="69"/>
      <c r="E17" s="69"/>
      <c r="F17" s="70">
        <v>4975988</v>
      </c>
      <c r="G17" s="70">
        <v>14495</v>
      </c>
      <c r="H17" s="70">
        <v>0</v>
      </c>
      <c r="I17" s="163">
        <f t="shared" si="0"/>
        <v>4990483</v>
      </c>
      <c r="J17" s="163">
        <v>14262</v>
      </c>
      <c r="K17" s="163">
        <v>1198000</v>
      </c>
      <c r="L17" s="163">
        <f t="shared" si="1"/>
        <v>3806745</v>
      </c>
    </row>
    <row r="18" spans="2:12" x14ac:dyDescent="0.15">
      <c r="B18" s="69" t="s">
        <v>164</v>
      </c>
      <c r="C18" s="69"/>
      <c r="D18" s="69"/>
      <c r="E18" s="69"/>
      <c r="F18" s="70">
        <v>10441279</v>
      </c>
      <c r="G18" s="70">
        <v>13670417</v>
      </c>
      <c r="H18" s="70">
        <v>10334000</v>
      </c>
      <c r="I18" s="163">
        <f t="shared" si="0"/>
        <v>13777696</v>
      </c>
      <c r="J18" s="163">
        <v>20649377</v>
      </c>
      <c r="K18" s="163">
        <v>3520800</v>
      </c>
      <c r="L18" s="163">
        <f t="shared" si="1"/>
        <v>30906273</v>
      </c>
    </row>
    <row r="19" spans="2:12" x14ac:dyDescent="0.15">
      <c r="B19" s="69" t="s">
        <v>163</v>
      </c>
      <c r="C19" s="69"/>
      <c r="D19" s="69"/>
      <c r="E19" s="69"/>
      <c r="F19" s="70">
        <v>4556952</v>
      </c>
      <c r="G19" s="70">
        <v>2353275</v>
      </c>
      <c r="H19" s="70">
        <v>2113000</v>
      </c>
      <c r="I19" s="163">
        <f t="shared" si="0"/>
        <v>4797227</v>
      </c>
      <c r="J19" s="163">
        <v>2353710</v>
      </c>
      <c r="K19" s="163">
        <v>1689984</v>
      </c>
      <c r="L19" s="163">
        <f t="shared" si="1"/>
        <v>5460953</v>
      </c>
    </row>
    <row r="20" spans="2:12" x14ac:dyDescent="0.15">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x14ac:dyDescent="0.15">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x14ac:dyDescent="0.15">
      <c r="B22" s="69" t="s">
        <v>160</v>
      </c>
      <c r="C22" s="69"/>
      <c r="D22" s="69"/>
      <c r="E22" s="69"/>
      <c r="F22" s="70">
        <v>208200885</v>
      </c>
      <c r="G22" s="70">
        <v>606522</v>
      </c>
      <c r="H22" s="70">
        <v>208807407</v>
      </c>
      <c r="I22" s="163">
        <f t="shared" si="0"/>
        <v>0</v>
      </c>
      <c r="J22" s="163">
        <v>0</v>
      </c>
      <c r="K22" s="163">
        <v>0</v>
      </c>
      <c r="L22" s="163">
        <f t="shared" si="1"/>
        <v>0</v>
      </c>
    </row>
    <row r="23" spans="2:12" hidden="1" x14ac:dyDescent="0.15">
      <c r="B23" s="69" t="s">
        <v>159</v>
      </c>
      <c r="C23" s="69"/>
      <c r="D23" s="69"/>
      <c r="E23" s="69"/>
      <c r="F23" s="70">
        <v>0</v>
      </c>
      <c r="G23" s="70">
        <v>0</v>
      </c>
      <c r="H23" s="70">
        <v>0</v>
      </c>
      <c r="I23" s="163">
        <f t="shared" si="0"/>
        <v>0</v>
      </c>
      <c r="J23" s="163">
        <v>0</v>
      </c>
      <c r="K23" s="163">
        <v>0</v>
      </c>
      <c r="L23" s="163">
        <f t="shared" si="1"/>
        <v>0</v>
      </c>
    </row>
    <row r="24" spans="2:12" x14ac:dyDescent="0.15">
      <c r="B24" s="69" t="s">
        <v>158</v>
      </c>
      <c r="C24" s="69"/>
      <c r="D24" s="69"/>
      <c r="E24" s="69"/>
      <c r="F24" s="70">
        <v>6002769</v>
      </c>
      <c r="G24" s="70">
        <v>17487</v>
      </c>
      <c r="H24" s="70">
        <v>2000000</v>
      </c>
      <c r="I24" s="163">
        <f t="shared" si="0"/>
        <v>4020256</v>
      </c>
      <c r="J24" s="163">
        <v>11490</v>
      </c>
      <c r="K24" s="163">
        <v>2000000</v>
      </c>
      <c r="L24" s="163">
        <f t="shared" si="1"/>
        <v>2031746</v>
      </c>
    </row>
    <row r="25" spans="2:12" x14ac:dyDescent="0.15">
      <c r="B25" s="69" t="s">
        <v>157</v>
      </c>
      <c r="C25" s="69"/>
      <c r="D25" s="69"/>
      <c r="E25" s="69"/>
      <c r="F25" s="70">
        <v>6389303</v>
      </c>
      <c r="G25" s="70">
        <v>18613</v>
      </c>
      <c r="H25" s="70"/>
      <c r="I25" s="163">
        <f t="shared" si="0"/>
        <v>6407916</v>
      </c>
      <c r="J25" s="163">
        <v>18314</v>
      </c>
      <c r="K25" s="163">
        <v>0</v>
      </c>
      <c r="L25" s="163">
        <f t="shared" si="1"/>
        <v>6426230</v>
      </c>
    </row>
    <row r="26" spans="2:12" x14ac:dyDescent="0.15">
      <c r="B26" s="69" t="s">
        <v>156</v>
      </c>
      <c r="C26" s="69"/>
      <c r="D26" s="69"/>
      <c r="E26" s="69"/>
      <c r="F26" s="70">
        <v>17837782</v>
      </c>
      <c r="G26" s="70">
        <v>51964</v>
      </c>
      <c r="H26" s="70"/>
      <c r="I26" s="163">
        <f t="shared" si="0"/>
        <v>17889746</v>
      </c>
      <c r="J26" s="163">
        <v>51129</v>
      </c>
      <c r="K26" s="163">
        <v>0</v>
      </c>
      <c r="L26" s="163">
        <f t="shared" si="1"/>
        <v>17940875</v>
      </c>
    </row>
    <row r="27" spans="2:12" x14ac:dyDescent="0.15">
      <c r="B27" s="69" t="s">
        <v>155</v>
      </c>
      <c r="C27" s="71"/>
      <c r="D27" s="71"/>
      <c r="E27" s="71"/>
      <c r="F27" s="70">
        <v>1702768</v>
      </c>
      <c r="G27" s="70">
        <v>4960</v>
      </c>
      <c r="H27" s="70"/>
      <c r="I27" s="163">
        <f t="shared" si="0"/>
        <v>1707728</v>
      </c>
      <c r="J27" s="163">
        <v>4880</v>
      </c>
      <c r="K27" s="163">
        <v>0</v>
      </c>
      <c r="L27" s="163">
        <f t="shared" si="1"/>
        <v>1712608</v>
      </c>
    </row>
    <row r="28" spans="2:12" x14ac:dyDescent="0.15">
      <c r="B28" s="69" t="s">
        <v>154</v>
      </c>
      <c r="C28" s="71"/>
      <c r="D28" s="71"/>
      <c r="E28" s="71"/>
      <c r="F28" s="70">
        <v>91961461</v>
      </c>
      <c r="G28" s="70">
        <v>3009598</v>
      </c>
      <c r="H28" s="70">
        <v>4680000</v>
      </c>
      <c r="I28" s="163">
        <f t="shared" si="0"/>
        <v>90291059</v>
      </c>
      <c r="J28" s="163">
        <v>4673054</v>
      </c>
      <c r="K28" s="163">
        <v>1150000</v>
      </c>
      <c r="L28" s="163">
        <f t="shared" si="1"/>
        <v>93814113</v>
      </c>
    </row>
    <row r="29" spans="2:12" x14ac:dyDescent="0.15">
      <c r="B29" s="69" t="s">
        <v>153</v>
      </c>
      <c r="C29" s="71"/>
      <c r="D29" s="71"/>
      <c r="E29" s="71"/>
      <c r="F29" s="70">
        <v>100000000</v>
      </c>
      <c r="G29" s="70">
        <v>100291315</v>
      </c>
      <c r="H29" s="70"/>
      <c r="I29" s="163">
        <f t="shared" si="0"/>
        <v>200291315</v>
      </c>
      <c r="J29" s="163">
        <v>100572438</v>
      </c>
      <c r="K29" s="163">
        <v>0</v>
      </c>
      <c r="L29" s="163">
        <f t="shared" si="1"/>
        <v>300863753</v>
      </c>
    </row>
    <row r="30" spans="2:12" x14ac:dyDescent="0.15">
      <c r="B30" s="69" t="s">
        <v>152</v>
      </c>
      <c r="C30" s="71"/>
      <c r="D30" s="71"/>
      <c r="E30" s="71"/>
      <c r="F30" s="70">
        <v>0</v>
      </c>
      <c r="G30" s="70">
        <v>53557568</v>
      </c>
      <c r="H30" s="70"/>
      <c r="I30" s="163">
        <f t="shared" si="0"/>
        <v>53557568</v>
      </c>
      <c r="J30" s="163">
        <v>153069</v>
      </c>
      <c r="K30" s="163">
        <v>719000</v>
      </c>
      <c r="L30" s="163">
        <f t="shared" si="1"/>
        <v>52991637</v>
      </c>
    </row>
    <row r="31" spans="2:12" x14ac:dyDescent="0.15">
      <c r="B31" s="69" t="s">
        <v>151</v>
      </c>
      <c r="C31" s="71"/>
      <c r="D31" s="71"/>
      <c r="E31" s="71"/>
      <c r="F31" s="70">
        <v>133775353</v>
      </c>
      <c r="G31" s="70">
        <v>12202708</v>
      </c>
      <c r="H31" s="70">
        <v>33731000</v>
      </c>
      <c r="I31" s="163">
        <f t="shared" si="0"/>
        <v>112247061</v>
      </c>
      <c r="J31" s="163">
        <v>20081805</v>
      </c>
      <c r="K31" s="163">
        <v>1210000</v>
      </c>
      <c r="L31" s="163">
        <f t="shared" si="1"/>
        <v>131118866</v>
      </c>
    </row>
    <row r="32" spans="2:12" x14ac:dyDescent="0.15">
      <c r="B32" s="69" t="s">
        <v>150</v>
      </c>
      <c r="C32" s="71"/>
      <c r="D32" s="71"/>
      <c r="E32" s="71"/>
      <c r="F32" s="70">
        <v>4427972</v>
      </c>
      <c r="G32" s="70">
        <v>12899</v>
      </c>
      <c r="H32" s="70">
        <v>1500000</v>
      </c>
      <c r="I32" s="163">
        <f t="shared" si="0"/>
        <v>2940871</v>
      </c>
      <c r="J32" s="163">
        <v>8405</v>
      </c>
      <c r="K32" s="163">
        <v>1400000</v>
      </c>
      <c r="L32" s="163">
        <f t="shared" si="1"/>
        <v>1549276</v>
      </c>
    </row>
    <row r="33" spans="2:12" x14ac:dyDescent="0.15">
      <c r="B33" s="69" t="s">
        <v>149</v>
      </c>
      <c r="C33" s="71"/>
      <c r="D33" s="71"/>
      <c r="E33" s="71"/>
      <c r="F33" s="70">
        <v>1158977008</v>
      </c>
      <c r="G33" s="70">
        <v>592131284</v>
      </c>
      <c r="H33" s="70">
        <v>0</v>
      </c>
      <c r="I33" s="163">
        <f t="shared" si="0"/>
        <v>1751108292</v>
      </c>
      <c r="J33" s="163">
        <v>418997718</v>
      </c>
      <c r="K33" s="163">
        <v>277854000</v>
      </c>
      <c r="L33" s="163">
        <f t="shared" si="1"/>
        <v>1892252010</v>
      </c>
    </row>
    <row r="34" spans="2:12" x14ac:dyDescent="0.15">
      <c r="B34" s="69" t="s">
        <v>148</v>
      </c>
      <c r="C34" s="71"/>
      <c r="D34" s="71"/>
      <c r="E34" s="71"/>
      <c r="F34" s="70">
        <v>2777075</v>
      </c>
      <c r="G34" s="70">
        <v>8090</v>
      </c>
      <c r="H34" s="70"/>
      <c r="I34" s="163">
        <f t="shared" si="0"/>
        <v>2785165</v>
      </c>
      <c r="J34" s="163">
        <v>7960</v>
      </c>
      <c r="K34" s="163">
        <v>0</v>
      </c>
      <c r="L34" s="163">
        <f t="shared" si="1"/>
        <v>2793125</v>
      </c>
    </row>
    <row r="35" spans="2:12" x14ac:dyDescent="0.15">
      <c r="B35" s="69" t="s">
        <v>147</v>
      </c>
      <c r="C35" s="71"/>
      <c r="D35" s="71"/>
      <c r="E35" s="71"/>
      <c r="F35" s="70">
        <v>197479265</v>
      </c>
      <c r="G35" s="70">
        <v>38971288</v>
      </c>
      <c r="H35" s="70">
        <v>38396000</v>
      </c>
      <c r="I35" s="163">
        <f t="shared" si="0"/>
        <v>198054553</v>
      </c>
      <c r="J35" s="163">
        <v>566045</v>
      </c>
      <c r="K35" s="163">
        <v>0</v>
      </c>
      <c r="L35" s="163">
        <f t="shared" si="1"/>
        <v>198620598</v>
      </c>
    </row>
    <row r="36" spans="2:12" x14ac:dyDescent="0.15">
      <c r="B36" s="69" t="s">
        <v>146</v>
      </c>
      <c r="C36" s="71"/>
      <c r="D36" s="71"/>
      <c r="E36" s="71"/>
      <c r="F36" s="70">
        <v>91304561</v>
      </c>
      <c r="G36" s="70"/>
      <c r="H36" s="70">
        <v>38396000</v>
      </c>
      <c r="I36" s="163">
        <f t="shared" si="0"/>
        <v>52908561</v>
      </c>
      <c r="J36" s="163">
        <v>0</v>
      </c>
      <c r="K36" s="163">
        <v>0</v>
      </c>
      <c r="L36" s="163">
        <f t="shared" si="1"/>
        <v>52908561</v>
      </c>
    </row>
    <row r="37" spans="2:12" x14ac:dyDescent="0.15">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x14ac:dyDescent="0.15">
      <c r="B38" s="65" t="s">
        <v>144</v>
      </c>
    </row>
    <row r="39" spans="2:12" x14ac:dyDescent="0.15">
      <c r="B39" s="64" t="s">
        <v>143</v>
      </c>
    </row>
    <row r="41" spans="2:12" ht="17.25" x14ac:dyDescent="0.15">
      <c r="B41" s="57" t="s">
        <v>142</v>
      </c>
      <c r="C41" s="63" t="s">
        <v>141</v>
      </c>
    </row>
    <row r="42" spans="2:12" x14ac:dyDescent="0.15">
      <c r="B42" s="62" t="s">
        <v>140</v>
      </c>
      <c r="C42" s="62" t="s">
        <v>139</v>
      </c>
      <c r="D42" s="62" t="s">
        <v>138</v>
      </c>
      <c r="E42" s="62" t="s">
        <v>137</v>
      </c>
      <c r="F42" s="61" t="s">
        <v>136</v>
      </c>
    </row>
    <row r="43" spans="2:12" x14ac:dyDescent="0.15">
      <c r="B43" s="60" t="s">
        <v>135</v>
      </c>
      <c r="C43" s="60" t="s">
        <v>133</v>
      </c>
      <c r="D43" s="59">
        <v>938</v>
      </c>
      <c r="E43" s="59">
        <v>7046473</v>
      </c>
      <c r="F43" s="58"/>
    </row>
    <row r="44" spans="2:12" x14ac:dyDescent="0.15">
      <c r="B44" s="60" t="s">
        <v>134</v>
      </c>
      <c r="C44" s="60" t="s">
        <v>133</v>
      </c>
      <c r="D44" s="59">
        <v>947</v>
      </c>
      <c r="E44" s="59">
        <v>7102000</v>
      </c>
      <c r="F44" s="58"/>
    </row>
    <row r="45" spans="2:12" x14ac:dyDescent="0.15">
      <c r="B45" s="60" t="s">
        <v>132</v>
      </c>
      <c r="C45" s="60" t="s">
        <v>131</v>
      </c>
      <c r="D45" s="59">
        <v>8289</v>
      </c>
      <c r="E45" s="59">
        <v>20800993</v>
      </c>
      <c r="F45" s="58"/>
    </row>
    <row r="46" spans="2:12" x14ac:dyDescent="0.15">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31</v>
      </c>
    </row>
    <row r="2" spans="1:6" ht="13.5" x14ac:dyDescent="0.15">
      <c r="A2" s="29" t="s">
        <v>105</v>
      </c>
    </row>
    <row r="3" spans="1:6" ht="13.5" x14ac:dyDescent="0.15">
      <c r="A3" s="29" t="s">
        <v>478</v>
      </c>
    </row>
    <row r="4" spans="1:6" ht="13.5" x14ac:dyDescent="0.15">
      <c r="F4" s="3" t="s">
        <v>32</v>
      </c>
    </row>
    <row r="5" spans="1:6" ht="22.5" customHeight="1" x14ac:dyDescent="0.15">
      <c r="A5" s="221" t="s">
        <v>33</v>
      </c>
      <c r="B5" s="221" t="s">
        <v>34</v>
      </c>
      <c r="C5" s="221"/>
      <c r="D5" s="221" t="s">
        <v>35</v>
      </c>
      <c r="E5" s="221"/>
      <c r="F5" s="222" t="s">
        <v>36</v>
      </c>
    </row>
    <row r="6" spans="1:6" ht="30.75" customHeight="1" x14ac:dyDescent="0.15">
      <c r="A6" s="221"/>
      <c r="B6" s="8" t="s">
        <v>37</v>
      </c>
      <c r="C6" s="9" t="s">
        <v>38</v>
      </c>
      <c r="D6" s="8" t="s">
        <v>37</v>
      </c>
      <c r="E6" s="9" t="s">
        <v>38</v>
      </c>
      <c r="F6" s="221"/>
    </row>
    <row r="7" spans="1:6" ht="18" hidden="1" customHeight="1" x14ac:dyDescent="0.15">
      <c r="A7" s="5"/>
      <c r="B7" s="2"/>
      <c r="C7" s="2"/>
      <c r="D7" s="2"/>
      <c r="E7" s="2"/>
      <c r="F7" s="2"/>
    </row>
    <row r="8" spans="1:6" ht="18" customHeight="1" x14ac:dyDescent="0.15">
      <c r="A8" s="79" t="s">
        <v>499</v>
      </c>
      <c r="B8" s="167">
        <v>3347270</v>
      </c>
      <c r="C8" s="2"/>
      <c r="D8" s="167">
        <v>1471230</v>
      </c>
      <c r="E8" s="2"/>
      <c r="F8" s="18">
        <f>+B8+D8</f>
        <v>4818500</v>
      </c>
    </row>
    <row r="9" spans="1:6" ht="18" customHeight="1" x14ac:dyDescent="0.15">
      <c r="A9" s="104"/>
      <c r="B9" s="168"/>
      <c r="C9" s="2"/>
      <c r="D9" s="2"/>
      <c r="E9" s="2"/>
      <c r="F9" s="18"/>
    </row>
    <row r="10" spans="1:6" ht="18" customHeight="1" x14ac:dyDescent="0.15">
      <c r="A10" s="104"/>
      <c r="B10" s="167"/>
      <c r="C10" s="2"/>
      <c r="D10" s="2"/>
      <c r="E10" s="2"/>
      <c r="F10" s="18"/>
    </row>
    <row r="11" spans="1:6" ht="18" hidden="1" customHeight="1" x14ac:dyDescent="0.15">
      <c r="A11" s="104"/>
      <c r="B11" s="167"/>
      <c r="C11" s="2"/>
      <c r="D11" s="2"/>
      <c r="E11" s="2"/>
      <c r="F11" s="18">
        <f t="shared" ref="F11" si="0">+B11+D11</f>
        <v>0</v>
      </c>
    </row>
    <row r="12" spans="1:6" ht="18" hidden="1" customHeight="1" x14ac:dyDescent="0.15">
      <c r="A12" s="104"/>
      <c r="B12" s="167"/>
      <c r="C12" s="2"/>
      <c r="D12" s="2"/>
      <c r="E12" s="2"/>
      <c r="F12" s="18">
        <f>+B12+D12</f>
        <v>0</v>
      </c>
    </row>
    <row r="13" spans="1:6" ht="18" hidden="1" customHeight="1" x14ac:dyDescent="0.15">
      <c r="A13" s="104"/>
      <c r="B13" s="167"/>
      <c r="C13" s="2"/>
      <c r="D13" s="2"/>
      <c r="E13" s="2"/>
      <c r="F13" s="18">
        <f t="shared" ref="F13:F15" si="1">+B13+D13</f>
        <v>0</v>
      </c>
    </row>
    <row r="14" spans="1:6" ht="18" hidden="1" customHeight="1" x14ac:dyDescent="0.15">
      <c r="A14" s="104"/>
      <c r="B14" s="167"/>
      <c r="C14" s="2"/>
      <c r="D14" s="167"/>
      <c r="E14" s="2"/>
      <c r="F14" s="18">
        <f t="shared" si="1"/>
        <v>0</v>
      </c>
    </row>
    <row r="15" spans="1:6" ht="18" hidden="1" customHeight="1" x14ac:dyDescent="0.15">
      <c r="A15" s="104"/>
      <c r="B15" s="167"/>
      <c r="C15" s="2"/>
      <c r="D15" s="2"/>
      <c r="E15" s="2"/>
      <c r="F15" s="18">
        <f t="shared" si="1"/>
        <v>0</v>
      </c>
    </row>
    <row r="16" spans="1:6" ht="18" hidden="1" customHeight="1" x14ac:dyDescent="0.15">
      <c r="A16" s="104"/>
      <c r="B16" s="167"/>
      <c r="C16" s="2"/>
      <c r="D16" s="18"/>
      <c r="E16" s="2"/>
      <c r="F16" s="18">
        <f t="shared" ref="F16" si="2">+B16+D16</f>
        <v>0</v>
      </c>
    </row>
    <row r="17" spans="1:6" ht="18" customHeight="1" x14ac:dyDescent="0.15">
      <c r="A17" s="10" t="s">
        <v>2</v>
      </c>
      <c r="B17" s="18">
        <f>SUM(B7:B16)</f>
        <v>3347270</v>
      </c>
      <c r="C17" s="2">
        <f>SUM(C8:C16)</f>
        <v>0</v>
      </c>
      <c r="D17" s="18">
        <f>SUM(D8:D16)</f>
        <v>1471230</v>
      </c>
      <c r="E17" s="2">
        <f>SUM(E8:E16)</f>
        <v>0</v>
      </c>
      <c r="F17" s="18">
        <f>SUM(F8:F16)</f>
        <v>4818500</v>
      </c>
    </row>
    <row r="24" spans="1:6" x14ac:dyDescent="0.15">
      <c r="A24" s="41" t="s">
        <v>111</v>
      </c>
    </row>
    <row r="25" spans="1:6" x14ac:dyDescent="0.15">
      <c r="A25" s="43" t="s">
        <v>112</v>
      </c>
      <c r="B25" s="34" t="s">
        <v>113</v>
      </c>
      <c r="C25" s="34" t="s">
        <v>113</v>
      </c>
    </row>
    <row r="26" spans="1:6" x14ac:dyDescent="0.15">
      <c r="A26" s="43" t="s">
        <v>115</v>
      </c>
      <c r="B26" s="34" t="s">
        <v>125</v>
      </c>
      <c r="C26" s="34" t="s">
        <v>125</v>
      </c>
    </row>
    <row r="27" spans="1:6" x14ac:dyDescent="0.15">
      <c r="A27" s="43" t="s">
        <v>117</v>
      </c>
      <c r="B27" s="34" t="s">
        <v>393</v>
      </c>
      <c r="C27" s="34"/>
    </row>
    <row r="29" spans="1:6" x14ac:dyDescent="0.15">
      <c r="A29" s="41" t="s">
        <v>126</v>
      </c>
    </row>
    <row r="30" spans="1:6" x14ac:dyDescent="0.15">
      <c r="A30" s="43" t="s">
        <v>112</v>
      </c>
      <c r="B30" s="34" t="s">
        <v>113</v>
      </c>
      <c r="C30" s="34" t="s">
        <v>113</v>
      </c>
    </row>
    <row r="31" spans="1:6" x14ac:dyDescent="0.15">
      <c r="A31" s="43" t="s">
        <v>115</v>
      </c>
      <c r="B31" s="34"/>
      <c r="C31" s="223" t="s">
        <v>394</v>
      </c>
    </row>
    <row r="32" spans="1:6" x14ac:dyDescent="0.15">
      <c r="A32" s="43" t="s">
        <v>117</v>
      </c>
      <c r="B32" s="34"/>
      <c r="C32" s="223"/>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x14ac:dyDescent="0.15">
      <c r="B1" s="74" t="s">
        <v>392</v>
      </c>
    </row>
    <row r="2" spans="2:15" x14ac:dyDescent="0.15">
      <c r="F2" s="74">
        <v>1</v>
      </c>
      <c r="G2" s="74" t="s">
        <v>391</v>
      </c>
    </row>
    <row r="4" spans="2:15" x14ac:dyDescent="0.15">
      <c r="B4" s="74" t="s">
        <v>390</v>
      </c>
    </row>
    <row r="5" spans="2:15" x14ac:dyDescent="0.15">
      <c r="B5" s="224" t="s">
        <v>186</v>
      </c>
      <c r="C5" s="224" t="s">
        <v>185</v>
      </c>
      <c r="D5" s="224" t="s">
        <v>184</v>
      </c>
      <c r="E5" s="224"/>
      <c r="F5" s="224" t="s">
        <v>183</v>
      </c>
      <c r="G5" s="224" t="s">
        <v>389</v>
      </c>
      <c r="H5" s="224" t="s">
        <v>182</v>
      </c>
      <c r="I5" s="224"/>
      <c r="J5" s="224" t="s">
        <v>181</v>
      </c>
      <c r="K5" s="224" t="s">
        <v>396</v>
      </c>
      <c r="L5" s="224"/>
      <c r="M5" s="224" t="s">
        <v>397</v>
      </c>
    </row>
    <row r="6" spans="2:15" x14ac:dyDescent="0.15">
      <c r="B6" s="224"/>
      <c r="C6" s="224"/>
      <c r="D6" s="158" t="s">
        <v>180</v>
      </c>
      <c r="E6" s="158" t="s">
        <v>179</v>
      </c>
      <c r="F6" s="224"/>
      <c r="G6" s="224"/>
      <c r="H6" s="158" t="s">
        <v>180</v>
      </c>
      <c r="I6" s="158" t="s">
        <v>179</v>
      </c>
      <c r="J6" s="224"/>
      <c r="K6" s="158" t="s">
        <v>180</v>
      </c>
      <c r="L6" s="158" t="s">
        <v>179</v>
      </c>
      <c r="M6" s="224"/>
    </row>
    <row r="7" spans="2:15" x14ac:dyDescent="0.15">
      <c r="B7" s="79" t="s">
        <v>388</v>
      </c>
      <c r="C7" s="79"/>
      <c r="D7" s="79"/>
      <c r="E7" s="79"/>
      <c r="F7" s="79">
        <v>9355</v>
      </c>
      <c r="G7" s="124"/>
      <c r="H7" s="79"/>
      <c r="I7" s="79">
        <v>6230</v>
      </c>
      <c r="J7" s="79">
        <f>F7+H7-I7</f>
        <v>3125</v>
      </c>
      <c r="K7" s="79"/>
      <c r="L7" s="79">
        <v>3125</v>
      </c>
      <c r="M7" s="79">
        <f>J7+K7-L7</f>
        <v>0</v>
      </c>
    </row>
    <row r="8" spans="2:15" x14ac:dyDescent="0.15">
      <c r="B8" s="104" t="s">
        <v>387</v>
      </c>
      <c r="C8" s="104"/>
      <c r="D8" s="104"/>
      <c r="E8" s="104"/>
      <c r="F8" s="104">
        <v>8050</v>
      </c>
      <c r="G8" s="124"/>
      <c r="H8" s="104">
        <v>4680</v>
      </c>
      <c r="I8" s="104">
        <v>2853</v>
      </c>
      <c r="J8" s="79">
        <f>F8+H8-I8</f>
        <v>9877</v>
      </c>
      <c r="K8" s="104">
        <v>1150</v>
      </c>
      <c r="L8" s="104">
        <v>4490</v>
      </c>
      <c r="M8" s="79">
        <f>J8+K8-L8</f>
        <v>6537</v>
      </c>
    </row>
    <row r="9" spans="2:15" x14ac:dyDescent="0.15">
      <c r="B9" s="104" t="s">
        <v>386</v>
      </c>
      <c r="C9" s="104"/>
      <c r="D9" s="104"/>
      <c r="E9" s="104"/>
      <c r="F9" s="104">
        <v>125006</v>
      </c>
      <c r="G9" s="124"/>
      <c r="H9" s="104"/>
      <c r="I9" s="104">
        <v>4871</v>
      </c>
      <c r="J9" s="79">
        <f>F9+H9-I9</f>
        <v>120135</v>
      </c>
      <c r="K9" s="104"/>
      <c r="L9" s="104">
        <v>892</v>
      </c>
      <c r="M9" s="79">
        <f>J9+K9-L9</f>
        <v>119243</v>
      </c>
    </row>
    <row r="10" spans="2:15" hidden="1" x14ac:dyDescent="0.15">
      <c r="B10" s="104"/>
      <c r="C10" s="104"/>
      <c r="D10" s="104"/>
      <c r="E10" s="104"/>
      <c r="F10" s="104">
        <f>C10+D10-E10</f>
        <v>0</v>
      </c>
      <c r="G10" s="124"/>
      <c r="H10" s="104"/>
      <c r="I10" s="104"/>
      <c r="J10" s="79">
        <f>F10+H10-I10</f>
        <v>0</v>
      </c>
      <c r="K10" s="104"/>
      <c r="L10" s="104"/>
      <c r="M10" s="79">
        <f t="shared" ref="M10" si="0">J10+K10-L10</f>
        <v>0</v>
      </c>
    </row>
    <row r="11" spans="2:15" hidden="1" x14ac:dyDescent="0.15">
      <c r="B11" s="104"/>
      <c r="C11" s="104"/>
      <c r="D11" s="104"/>
      <c r="E11" s="104"/>
      <c r="F11" s="104">
        <f>C11+D11-E11</f>
        <v>0</v>
      </c>
      <c r="G11" s="124"/>
      <c r="H11" s="104"/>
      <c r="I11" s="104"/>
      <c r="J11" s="79">
        <f>F11+H11-I11</f>
        <v>0</v>
      </c>
      <c r="K11" s="104"/>
      <c r="L11" s="104"/>
      <c r="M11" s="79">
        <f>I11+K11-L11</f>
        <v>0</v>
      </c>
    </row>
    <row r="12" spans="2:15" x14ac:dyDescent="0.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x14ac:dyDescent="0.15">
      <c r="B13" s="74" t="s">
        <v>385</v>
      </c>
      <c r="G13" s="74" t="s">
        <v>384</v>
      </c>
      <c r="H13" s="74">
        <v>133137000</v>
      </c>
      <c r="L13" s="74" t="s">
        <v>384</v>
      </c>
      <c r="M13" s="74">
        <v>125780000</v>
      </c>
    </row>
    <row r="14" spans="2:15" x14ac:dyDescent="0.15">
      <c r="B14" s="74" t="s">
        <v>383</v>
      </c>
      <c r="G14" s="74" t="s">
        <v>382</v>
      </c>
      <c r="H14" s="74">
        <v>346000</v>
      </c>
      <c r="I14" s="123">
        <v>313000</v>
      </c>
      <c r="J14" s="123" t="s">
        <v>381</v>
      </c>
      <c r="K14" s="123"/>
      <c r="L14" s="74" t="s">
        <v>382</v>
      </c>
      <c r="M14" s="74">
        <v>71500</v>
      </c>
    </row>
    <row r="15" spans="2:15" x14ac:dyDescent="0.15">
      <c r="G15" s="122" t="s">
        <v>380</v>
      </c>
      <c r="H15" s="122">
        <f>+H13-H14</f>
        <v>132791000</v>
      </c>
      <c r="I15" s="121">
        <f>H13-I14</f>
        <v>132824000</v>
      </c>
      <c r="J15" s="74" t="s">
        <v>379</v>
      </c>
      <c r="L15" s="122" t="s">
        <v>380</v>
      </c>
      <c r="M15" s="122">
        <f>+M13-M14</f>
        <v>125708500</v>
      </c>
      <c r="N15" s="74">
        <v>126633800</v>
      </c>
      <c r="O15" s="74">
        <f>+N15-M15</f>
        <v>925300</v>
      </c>
    </row>
    <row r="16" spans="2:15" x14ac:dyDescent="0.15">
      <c r="C16" s="120"/>
    </row>
    <row r="17" spans="9:10" x14ac:dyDescent="0.15">
      <c r="I17" s="74">
        <f>+H15-I15</f>
        <v>-33000</v>
      </c>
      <c r="J17" s="74">
        <f>+J8-313</f>
        <v>9564</v>
      </c>
    </row>
    <row r="19" spans="9:10" x14ac:dyDescent="0.15">
      <c r="I19" s="74">
        <v>132791000</v>
      </c>
    </row>
    <row r="20" spans="9:10" x14ac:dyDescent="0.15">
      <c r="I20" s="74">
        <f>+I15-I19</f>
        <v>33000</v>
      </c>
    </row>
    <row r="23" spans="9:10" x14ac:dyDescent="0.15">
      <c r="I23" s="74">
        <v>1498831208</v>
      </c>
    </row>
    <row r="24" spans="9:10" x14ac:dyDescent="0.15">
      <c r="I24" s="74">
        <v>1508856162</v>
      </c>
    </row>
    <row r="25" spans="9:10" x14ac:dyDescent="0.15">
      <c r="I25" s="74">
        <f>+I24-I23</f>
        <v>10024954</v>
      </c>
    </row>
    <row r="27" spans="9:10" x14ac:dyDescent="0.15">
      <c r="I27" s="74">
        <v>8175246479</v>
      </c>
    </row>
    <row r="28" spans="9:10" x14ac:dyDescent="0.15">
      <c r="I28" s="74">
        <v>8165221525</v>
      </c>
    </row>
    <row r="29" spans="9:10" x14ac:dyDescent="0.15">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32"/>
    <col min="2" max="12" width="13.5" style="132" customWidth="1"/>
    <col min="13" max="13" width="16.75" style="132" bestFit="1" customWidth="1"/>
    <col min="14" max="14" width="19.125" style="132" bestFit="1" customWidth="1"/>
    <col min="15" max="16384" width="10" style="132"/>
  </cols>
  <sheetData>
    <row r="2" spans="2:12" x14ac:dyDescent="0.15">
      <c r="B2" s="132" t="s">
        <v>187</v>
      </c>
    </row>
    <row r="3" spans="2:12" x14ac:dyDescent="0.15">
      <c r="B3" s="132" t="s">
        <v>430</v>
      </c>
    </row>
    <row r="4" spans="2:12" x14ac:dyDescent="0.15">
      <c r="B4" s="126" t="s">
        <v>186</v>
      </c>
      <c r="C4" s="126" t="s">
        <v>431</v>
      </c>
      <c r="D4" s="126" t="s">
        <v>432</v>
      </c>
      <c r="E4" s="126" t="s">
        <v>433</v>
      </c>
      <c r="F4" s="126" t="s">
        <v>434</v>
      </c>
      <c r="G4" s="126" t="s">
        <v>435</v>
      </c>
      <c r="H4" s="126" t="s">
        <v>436</v>
      </c>
      <c r="I4" s="126" t="s">
        <v>437</v>
      </c>
      <c r="J4" s="126" t="s">
        <v>438</v>
      </c>
      <c r="K4" s="126" t="s">
        <v>439</v>
      </c>
      <c r="L4" s="126" t="s">
        <v>440</v>
      </c>
    </row>
    <row r="5" spans="2:12" x14ac:dyDescent="0.15">
      <c r="B5" s="127"/>
      <c r="C5" s="127"/>
      <c r="D5" s="127"/>
      <c r="E5" s="127"/>
      <c r="F5" s="127"/>
      <c r="G5" s="127"/>
      <c r="H5" s="127"/>
      <c r="I5" s="127"/>
      <c r="J5" s="127"/>
      <c r="K5" s="127"/>
      <c r="L5" s="127"/>
    </row>
    <row r="6" spans="2:12" x14ac:dyDescent="0.15">
      <c r="B6" s="127"/>
      <c r="C6" s="127"/>
      <c r="D6" s="127"/>
      <c r="E6" s="127"/>
      <c r="F6" s="127"/>
      <c r="G6" s="127"/>
      <c r="H6" s="127"/>
      <c r="I6" s="127"/>
      <c r="J6" s="127"/>
      <c r="K6" s="127"/>
      <c r="L6" s="127"/>
    </row>
    <row r="7" spans="2:12" x14ac:dyDescent="0.15">
      <c r="B7" s="127"/>
      <c r="C7" s="127"/>
      <c r="D7" s="127"/>
      <c r="E7" s="127"/>
      <c r="F7" s="127"/>
      <c r="G7" s="127"/>
      <c r="H7" s="127"/>
      <c r="I7" s="127"/>
      <c r="J7" s="127"/>
      <c r="K7" s="127"/>
      <c r="L7" s="127"/>
    </row>
    <row r="8" spans="2:12" x14ac:dyDescent="0.15">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x14ac:dyDescent="0.15">
      <c r="B10" s="132" t="s">
        <v>441</v>
      </c>
    </row>
    <row r="11" spans="2:12" x14ac:dyDescent="0.15">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x14ac:dyDescent="0.15">
      <c r="B12" s="127"/>
      <c r="C12" s="127"/>
      <c r="D12" s="127"/>
      <c r="E12" s="127"/>
      <c r="F12" s="127"/>
      <c r="G12" s="127"/>
      <c r="H12" s="127"/>
      <c r="I12" s="127"/>
      <c r="J12" s="127"/>
      <c r="K12" s="127"/>
      <c r="L12" s="127"/>
    </row>
    <row r="13" spans="2:12" x14ac:dyDescent="0.15">
      <c r="B13" s="127"/>
      <c r="C13" s="127"/>
      <c r="D13" s="127"/>
      <c r="E13" s="127"/>
      <c r="F13" s="127"/>
      <c r="G13" s="127"/>
      <c r="H13" s="127"/>
      <c r="I13" s="127"/>
      <c r="J13" s="127"/>
      <c r="K13" s="127"/>
      <c r="L13" s="127"/>
    </row>
    <row r="14" spans="2:12" x14ac:dyDescent="0.15">
      <c r="B14" s="127"/>
      <c r="C14" s="127"/>
      <c r="D14" s="127"/>
      <c r="E14" s="127"/>
      <c r="F14" s="127"/>
      <c r="G14" s="127"/>
      <c r="H14" s="127"/>
      <c r="I14" s="127"/>
      <c r="J14" s="127"/>
      <c r="K14" s="127"/>
      <c r="L14" s="127"/>
    </row>
    <row r="15" spans="2:12" x14ac:dyDescent="0.15">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x14ac:dyDescent="0.15">
      <c r="B17" s="132" t="s">
        <v>442</v>
      </c>
    </row>
    <row r="18" spans="2:12" x14ac:dyDescent="0.15">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x14ac:dyDescent="0.15">
      <c r="B19" s="127"/>
      <c r="C19" s="127"/>
      <c r="D19" s="127"/>
      <c r="E19" s="127"/>
      <c r="F19" s="127"/>
      <c r="G19" s="127"/>
      <c r="H19" s="127"/>
      <c r="I19" s="127"/>
      <c r="J19" s="127"/>
      <c r="K19" s="127"/>
      <c r="L19" s="127"/>
    </row>
    <row r="20" spans="2:12" x14ac:dyDescent="0.15">
      <c r="B20" s="127"/>
      <c r="C20" s="127"/>
      <c r="D20" s="127"/>
      <c r="E20" s="127"/>
      <c r="F20" s="127"/>
      <c r="G20" s="127"/>
      <c r="H20" s="127"/>
      <c r="I20" s="127"/>
      <c r="J20" s="127"/>
      <c r="K20" s="127"/>
      <c r="L20" s="127"/>
    </row>
    <row r="21" spans="2:12" x14ac:dyDescent="0.15">
      <c r="B21" s="127"/>
      <c r="C21" s="127"/>
      <c r="D21" s="127"/>
      <c r="E21" s="127"/>
      <c r="F21" s="127"/>
      <c r="G21" s="127"/>
      <c r="H21" s="127"/>
      <c r="I21" s="127"/>
      <c r="J21" s="127"/>
      <c r="K21" s="127"/>
      <c r="L21" s="127"/>
    </row>
    <row r="22" spans="2:12" x14ac:dyDescent="0.15">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x14ac:dyDescent="0.15">
      <c r="B24" s="132" t="s">
        <v>443</v>
      </c>
    </row>
    <row r="25" spans="2:12" x14ac:dyDescent="0.15">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x14ac:dyDescent="0.15">
      <c r="B26" s="127"/>
      <c r="C26" s="127"/>
      <c r="D26" s="127"/>
      <c r="E26" s="127"/>
      <c r="F26" s="127"/>
      <c r="G26" s="127"/>
      <c r="H26" s="127"/>
      <c r="I26" s="127"/>
      <c r="J26" s="127"/>
      <c r="K26" s="127"/>
      <c r="L26" s="127"/>
    </row>
    <row r="27" spans="2:12" x14ac:dyDescent="0.15">
      <c r="B27" s="127"/>
      <c r="C27" s="127"/>
      <c r="D27" s="127"/>
      <c r="E27" s="127"/>
      <c r="F27" s="127"/>
      <c r="G27" s="127"/>
      <c r="H27" s="127"/>
      <c r="I27" s="127"/>
      <c r="J27" s="127"/>
      <c r="K27" s="127"/>
      <c r="L27" s="127"/>
    </row>
    <row r="28" spans="2:12" x14ac:dyDescent="0.15">
      <c r="B28" s="127"/>
      <c r="C28" s="127"/>
      <c r="D28" s="127"/>
      <c r="E28" s="127"/>
      <c r="F28" s="127"/>
      <c r="G28" s="127"/>
      <c r="H28" s="127"/>
      <c r="I28" s="127"/>
      <c r="J28" s="127"/>
      <c r="K28" s="127"/>
      <c r="L28" s="127"/>
    </row>
    <row r="29" spans="2:12" x14ac:dyDescent="0.15">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x14ac:dyDescent="0.15">
      <c r="B31" s="132" t="s">
        <v>444</v>
      </c>
    </row>
    <row r="32" spans="2:12" x14ac:dyDescent="0.15">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x14ac:dyDescent="0.15">
      <c r="B33" s="127"/>
      <c r="C33" s="127"/>
      <c r="D33" s="127"/>
      <c r="E33" s="127"/>
      <c r="F33" s="127"/>
      <c r="G33" s="127"/>
      <c r="H33" s="127"/>
      <c r="I33" s="127"/>
      <c r="J33" s="127"/>
      <c r="K33" s="127"/>
      <c r="L33" s="127"/>
    </row>
    <row r="34" spans="2:14" x14ac:dyDescent="0.15">
      <c r="B34" s="127"/>
      <c r="C34" s="127"/>
      <c r="D34" s="127"/>
      <c r="E34" s="127"/>
      <c r="F34" s="127"/>
      <c r="G34" s="127"/>
      <c r="H34" s="127"/>
      <c r="I34" s="127"/>
      <c r="J34" s="127"/>
      <c r="K34" s="127"/>
      <c r="L34" s="127"/>
    </row>
    <row r="35" spans="2:14" x14ac:dyDescent="0.15">
      <c r="B35" s="127"/>
      <c r="C35" s="127"/>
      <c r="D35" s="127"/>
      <c r="E35" s="127"/>
      <c r="F35" s="127"/>
      <c r="G35" s="127"/>
      <c r="H35" s="127"/>
      <c r="I35" s="127"/>
      <c r="J35" s="127"/>
      <c r="K35" s="127"/>
      <c r="L35" s="127"/>
    </row>
    <row r="36" spans="2:14" x14ac:dyDescent="0.15">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x14ac:dyDescent="0.15">
      <c r="B38" s="132" t="s">
        <v>445</v>
      </c>
    </row>
    <row r="39" spans="2:14" x14ac:dyDescent="0.15">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x14ac:dyDescent="0.15">
      <c r="B40" s="127"/>
      <c r="C40" s="127"/>
      <c r="D40" s="127"/>
      <c r="E40" s="127"/>
      <c r="F40" s="127"/>
      <c r="G40" s="127"/>
      <c r="H40" s="127"/>
      <c r="I40" s="127"/>
      <c r="J40" s="127"/>
      <c r="K40" s="127"/>
      <c r="L40" s="127"/>
      <c r="M40" s="127"/>
      <c r="N40" s="127"/>
    </row>
    <row r="41" spans="2:14" x14ac:dyDescent="0.15">
      <c r="B41" s="127"/>
      <c r="C41" s="127"/>
      <c r="D41" s="127"/>
      <c r="E41" s="127"/>
      <c r="F41" s="127"/>
      <c r="G41" s="127"/>
      <c r="H41" s="127"/>
      <c r="I41" s="127"/>
      <c r="J41" s="127"/>
      <c r="K41" s="127"/>
      <c r="L41" s="127"/>
      <c r="M41" s="127"/>
      <c r="N41" s="127"/>
    </row>
    <row r="42" spans="2:14" x14ac:dyDescent="0.15">
      <c r="B42" s="127"/>
      <c r="C42" s="127"/>
      <c r="D42" s="127"/>
      <c r="E42" s="127"/>
      <c r="F42" s="127"/>
      <c r="G42" s="127"/>
      <c r="H42" s="127"/>
      <c r="I42" s="127"/>
      <c r="J42" s="127"/>
      <c r="K42" s="127"/>
      <c r="L42" s="127"/>
      <c r="M42" s="127"/>
      <c r="N42" s="127"/>
    </row>
    <row r="43" spans="2:14" x14ac:dyDescent="0.15">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x14ac:dyDescent="0.15">
      <c r="B45" s="132" t="s">
        <v>448</v>
      </c>
      <c r="I45" s="132" t="s">
        <v>449</v>
      </c>
    </row>
    <row r="46" spans="2:14" x14ac:dyDescent="0.15">
      <c r="B46" s="214" t="s">
        <v>328</v>
      </c>
      <c r="C46" s="214"/>
      <c r="D46" s="214"/>
      <c r="E46" s="214" t="s">
        <v>329</v>
      </c>
      <c r="F46" s="214"/>
      <c r="G46" s="214"/>
      <c r="I46" s="214" t="s">
        <v>328</v>
      </c>
      <c r="J46" s="214"/>
      <c r="K46" s="214"/>
      <c r="L46" s="214" t="s">
        <v>329</v>
      </c>
      <c r="M46" s="214"/>
      <c r="N46" s="214"/>
    </row>
    <row r="47" spans="2:14" x14ac:dyDescent="0.15">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x14ac:dyDescent="0.15">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x14ac:dyDescent="0.15">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x14ac:dyDescent="0.15">
      <c r="B51" s="132" t="s">
        <v>452</v>
      </c>
    </row>
    <row r="52" spans="2:14" x14ac:dyDescent="0.15">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6"/>
  <sheetViews>
    <sheetView showGridLines="0" view="pageBreakPreview" topLeftCell="A5" zoomScaleNormal="100" zoomScaleSheetLayoutView="100" workbookViewId="0">
      <selection activeCell="A19" sqref="A19:XFD20"/>
    </sheetView>
  </sheetViews>
  <sheetFormatPr defaultColWidth="8.875" defaultRowHeight="11.25" x14ac:dyDescent="0.15"/>
  <cols>
    <col min="1" max="1" width="30.875" style="4" customWidth="1"/>
    <col min="2" max="3" width="19.875" style="4" customWidth="1"/>
    <col min="4" max="4" width="8.875" style="4"/>
    <col min="5" max="7" width="9.25" style="4" bestFit="1" customWidth="1"/>
    <col min="8" max="9" width="9" style="4" bestFit="1" customWidth="1"/>
    <col min="10" max="16384" width="8.875" style="4"/>
  </cols>
  <sheetData>
    <row r="1" spans="1:3" ht="21" customHeight="1" x14ac:dyDescent="0.2">
      <c r="A1" s="6" t="s">
        <v>39</v>
      </c>
    </row>
    <row r="2" spans="1:3" ht="21" customHeight="1" x14ac:dyDescent="0.15">
      <c r="A2" s="29" t="s">
        <v>500</v>
      </c>
    </row>
    <row r="3" spans="1:3" ht="21" customHeight="1" x14ac:dyDescent="0.15">
      <c r="A3" s="29" t="s">
        <v>517</v>
      </c>
    </row>
    <row r="4" spans="1:3" ht="13.5" x14ac:dyDescent="0.15">
      <c r="C4" s="3" t="s">
        <v>32</v>
      </c>
    </row>
    <row r="5" spans="1:3" s="179" customFormat="1" ht="22.5" customHeight="1" x14ac:dyDescent="0.15">
      <c r="A5" s="177" t="s">
        <v>502</v>
      </c>
      <c r="B5" s="177" t="s">
        <v>37</v>
      </c>
      <c r="C5" s="177" t="s">
        <v>40</v>
      </c>
    </row>
    <row r="6" spans="1:3" s="179" customFormat="1" ht="18" customHeight="1" x14ac:dyDescent="0.15">
      <c r="A6" s="202" t="s">
        <v>41</v>
      </c>
      <c r="B6" s="171"/>
      <c r="C6" s="171"/>
    </row>
    <row r="7" spans="1:3" s="179" customFormat="1" ht="18" customHeight="1" x14ac:dyDescent="0.15">
      <c r="A7" s="205" t="s">
        <v>501</v>
      </c>
      <c r="B7" s="171"/>
      <c r="C7" s="171"/>
    </row>
    <row r="8" spans="1:3" s="179" customFormat="1" ht="18" customHeight="1" x14ac:dyDescent="0.15">
      <c r="A8" s="202"/>
      <c r="B8" s="171"/>
      <c r="C8" s="171"/>
    </row>
    <row r="9" spans="1:3" s="179" customFormat="1" ht="18" hidden="1" customHeight="1" x14ac:dyDescent="0.15">
      <c r="A9" s="202"/>
      <c r="B9" s="171"/>
      <c r="C9" s="171"/>
    </row>
    <row r="10" spans="1:3" s="179" customFormat="1" ht="18" hidden="1" customHeight="1" x14ac:dyDescent="0.15">
      <c r="A10" s="202"/>
      <c r="B10" s="171"/>
      <c r="C10" s="171"/>
    </row>
    <row r="11" spans="1:3" s="179" customFormat="1" ht="18" customHeight="1" thickBot="1" x14ac:dyDescent="0.2">
      <c r="A11" s="203" t="s">
        <v>42</v>
      </c>
      <c r="B11" s="204">
        <f>SUM(B7:B10)</f>
        <v>0</v>
      </c>
      <c r="C11" s="204">
        <f>SUM(C7:C10)</f>
        <v>0</v>
      </c>
    </row>
    <row r="12" spans="1:3" s="179" customFormat="1" ht="18" customHeight="1" thickTop="1" x14ac:dyDescent="0.15">
      <c r="A12" s="202" t="s">
        <v>43</v>
      </c>
      <c r="B12" s="171"/>
      <c r="C12" s="171"/>
    </row>
    <row r="13" spans="1:3" s="179" customFormat="1" ht="18" customHeight="1" x14ac:dyDescent="0.15">
      <c r="A13" s="205" t="s">
        <v>501</v>
      </c>
      <c r="B13" s="176">
        <v>2079754</v>
      </c>
      <c r="C13" s="176">
        <v>551000</v>
      </c>
    </row>
    <row r="14" spans="1:3" s="179" customFormat="1" ht="18" customHeight="1" x14ac:dyDescent="0.15">
      <c r="A14" s="205" t="s">
        <v>518</v>
      </c>
      <c r="B14" s="176">
        <v>760600</v>
      </c>
      <c r="C14" s="176">
        <v>238000</v>
      </c>
    </row>
    <row r="15" spans="1:3" s="179" customFormat="1" ht="18" customHeight="1" x14ac:dyDescent="0.15">
      <c r="A15" s="205" t="s">
        <v>519</v>
      </c>
      <c r="B15" s="176" t="s">
        <v>463</v>
      </c>
      <c r="C15" s="176" t="s">
        <v>463</v>
      </c>
    </row>
    <row r="16" spans="1:3" s="179" customFormat="1" ht="18" customHeight="1" x14ac:dyDescent="0.15">
      <c r="A16" s="205" t="s">
        <v>520</v>
      </c>
      <c r="B16" s="176" t="s">
        <v>463</v>
      </c>
      <c r="C16" s="176" t="s">
        <v>463</v>
      </c>
    </row>
    <row r="17" spans="1:3" s="179" customFormat="1" ht="18" customHeight="1" x14ac:dyDescent="0.15">
      <c r="A17" s="205" t="s">
        <v>521</v>
      </c>
      <c r="B17" s="176" t="s">
        <v>463</v>
      </c>
      <c r="C17" s="176" t="s">
        <v>463</v>
      </c>
    </row>
    <row r="18" spans="1:3" s="179" customFormat="1" ht="18" customHeight="1" x14ac:dyDescent="0.15">
      <c r="A18" s="205" t="s">
        <v>522</v>
      </c>
      <c r="B18" s="176" t="s">
        <v>463</v>
      </c>
      <c r="C18" s="176">
        <v>14000</v>
      </c>
    </row>
    <row r="19" spans="1:3" s="179" customFormat="1" ht="18" hidden="1" customHeight="1" x14ac:dyDescent="0.15">
      <c r="A19" s="205"/>
      <c r="B19" s="176"/>
      <c r="C19" s="176"/>
    </row>
    <row r="20" spans="1:3" s="179" customFormat="1" ht="18" hidden="1" customHeight="1" x14ac:dyDescent="0.15">
      <c r="A20" s="205"/>
      <c r="B20" s="176"/>
      <c r="C20" s="176"/>
    </row>
    <row r="21" spans="1:3" s="179" customFormat="1" ht="18" hidden="1" customHeight="1" x14ac:dyDescent="0.15">
      <c r="A21" s="206"/>
      <c r="B21" s="171"/>
      <c r="C21" s="171"/>
    </row>
    <row r="22" spans="1:3" s="179" customFormat="1" ht="18" hidden="1" customHeight="1" x14ac:dyDescent="0.15">
      <c r="A22" s="206"/>
      <c r="B22" s="171"/>
      <c r="C22" s="171"/>
    </row>
    <row r="23" spans="1:3" s="179" customFormat="1" ht="18" hidden="1" customHeight="1" x14ac:dyDescent="0.15">
      <c r="A23" s="206"/>
      <c r="B23" s="171"/>
      <c r="C23" s="171"/>
    </row>
    <row r="24" spans="1:3" s="179" customFormat="1" ht="18" hidden="1" customHeight="1" x14ac:dyDescent="0.15">
      <c r="A24" s="205"/>
      <c r="B24" s="171"/>
      <c r="C24" s="171"/>
    </row>
    <row r="25" spans="1:3" s="179" customFormat="1" ht="18" customHeight="1" thickBot="1" x14ac:dyDescent="0.2">
      <c r="A25" s="203" t="s">
        <v>42</v>
      </c>
      <c r="B25" s="204">
        <f>SUM(B12:B24)</f>
        <v>2840354</v>
      </c>
      <c r="C25" s="204">
        <f>SUM(C12:C24)</f>
        <v>803000</v>
      </c>
    </row>
    <row r="26" spans="1:3" s="179" customFormat="1" ht="18" customHeight="1" thickTop="1" x14ac:dyDescent="0.15">
      <c r="A26" s="180" t="s">
        <v>2</v>
      </c>
      <c r="B26" s="171">
        <f>B11+B25</f>
        <v>2840354</v>
      </c>
      <c r="C26" s="171">
        <f>C11+C25</f>
        <v>803000</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基金の明細OK</vt:lpstr>
      <vt:lpstr>【入力済】基金</vt:lpstr>
      <vt:lpstr>貸付金の明細</vt:lpstr>
      <vt:lpstr>【入力済】貸付金（必要）</vt:lpstr>
      <vt:lpstr>【なし】債務負担</vt:lpstr>
      <vt:lpstr>長期延滞債権の明細OK</vt:lpstr>
      <vt:lpstr>未収金の明細OK</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地方債等（借入先別）の明細OK</vt:lpstr>
      <vt:lpstr>引当金の明細OK</vt:lpstr>
      <vt:lpstr>【入力済】賞与引当金算出</vt:lpstr>
      <vt:lpstr>【入力済】退職手当引当金</vt:lpstr>
      <vt:lpstr>財源の明細OK</vt:lpstr>
      <vt:lpstr>財源情報の明細※根拠⇒隣のシート</vt:lpstr>
      <vt:lpstr>財源情報の明細 (2)</vt:lpstr>
      <vt:lpstr>財源情報の明細</vt:lpstr>
      <vt:lpstr>資金の明細OK</vt:lpstr>
      <vt:lpstr>引当金の明細OK!Print_Area</vt:lpstr>
      <vt:lpstr>基金の明細OK!Print_Area</vt:lpstr>
      <vt:lpstr>財源の明細OK!Print_Area</vt:lpstr>
      <vt:lpstr>財源情報の明細!Print_Area</vt:lpstr>
      <vt:lpstr>資金の明細OK!Print_Area</vt:lpstr>
      <vt:lpstr>貸付金の明細!Print_Area</vt:lpstr>
      <vt:lpstr>'地方債等（借入先別）の明細OK'!Print_Area</vt:lpstr>
      <vt:lpstr>'地方債等（利率別）の明細'!Print_Area</vt:lpstr>
      <vt:lpstr>長期延滞債権の明細OK!Print_Area</vt:lpstr>
      <vt:lpstr>未収金の明細OK!Print_Area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野村　卓司</cp:lastModifiedBy>
  <cp:lastPrinted>2018-03-13T12:59:57Z</cp:lastPrinted>
  <dcterms:created xsi:type="dcterms:W3CDTF">2017-11-27T03:27:14Z</dcterms:created>
  <dcterms:modified xsi:type="dcterms:W3CDTF">2024-05-09T01:24:28Z</dcterms:modified>
</cp:coreProperties>
</file>